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395" yWindow="90" windowWidth="21420" windowHeight="12090" tabRatio="954" activeTab="0"/>
  </bookViews>
  <sheets>
    <sheet name="표지" sheetId="1" r:id="rId1"/>
    <sheet name="충격흡수 앵커식볼라드(디자인형) 일위대가표" sheetId="2" r:id="rId2"/>
    <sheet name="일위대가호표" sheetId="3" r:id="rId3"/>
    <sheet name="물가시세표" sheetId="4" r:id="rId4"/>
  </sheets>
  <externalReferences>
    <externalReference r:id="rId7"/>
  </externalReferences>
  <definedNames>
    <definedName name="_xlnm.Print_Area" localSheetId="2">'일위대가호표'!$A$1:$M$10</definedName>
  </definedNames>
  <calcPr fullCalcOnLoad="1"/>
</workbook>
</file>

<file path=xl/sharedStrings.xml><?xml version="1.0" encoding="utf-8"?>
<sst xmlns="http://schemas.openxmlformats.org/spreadsheetml/2006/main" count="205" uniqueCount="135">
  <si>
    <t>소  계</t>
  </si>
  <si>
    <t>특별인부</t>
  </si>
  <si>
    <t>보통인부</t>
  </si>
  <si>
    <t>재 료 비</t>
  </si>
  <si>
    <t>노 무 비</t>
  </si>
  <si>
    <t>경   비</t>
  </si>
  <si>
    <t>합  계</t>
  </si>
  <si>
    <t>비  고</t>
  </si>
  <si>
    <t>단  가</t>
  </si>
  <si>
    <t>금  액</t>
  </si>
  <si>
    <t>EA</t>
  </si>
  <si>
    <t>㎥</t>
  </si>
  <si>
    <t>- 일  위  대  가 -</t>
  </si>
  <si>
    <t>(가격단위 : 원)</t>
  </si>
  <si>
    <t>EA</t>
  </si>
  <si>
    <t>2. 설치비 - 앵커식</t>
  </si>
  <si>
    <t>셋트앵커(철)</t>
  </si>
  <si>
    <t>5/8" x 150mm</t>
  </si>
  <si>
    <t>볼라드(앵커) 설치</t>
  </si>
  <si>
    <t xml:space="preserve"> * 제1호표 : 앵커볼트 설치</t>
  </si>
  <si>
    <t>제1호표</t>
  </si>
  <si>
    <t>품    명</t>
  </si>
  <si>
    <t>규    격</t>
  </si>
  <si>
    <t>단 위</t>
  </si>
  <si>
    <t>적용단가</t>
  </si>
  <si>
    <t>비   고</t>
  </si>
  <si>
    <t>제1호.자 재 비</t>
  </si>
  <si>
    <t>EA</t>
  </si>
  <si>
    <t>현장내</t>
  </si>
  <si>
    <t>셋트앵커(철)</t>
  </si>
  <si>
    <t>시멘트</t>
  </si>
  <si>
    <t>포</t>
  </si>
  <si>
    <t>모래</t>
  </si>
  <si>
    <t>강모래, 울산도착도</t>
  </si>
  <si>
    <t>휘발유</t>
  </si>
  <si>
    <t>L</t>
  </si>
  <si>
    <t>제2호.인 건 비</t>
  </si>
  <si>
    <t>인</t>
  </si>
  <si>
    <t>콘크리트공</t>
  </si>
  <si>
    <t>철근공</t>
  </si>
  <si>
    <t>일반기계운전사</t>
  </si>
  <si>
    <t>공구손료</t>
  </si>
  <si>
    <t>인력품의 3%</t>
  </si>
  <si>
    <t>%</t>
  </si>
  <si>
    <t>충격흡수 오뚜기볼라드</t>
  </si>
  <si>
    <t>충격흡수 고정식볼라드</t>
  </si>
  <si>
    <t>충격흡수 오뚜기볼라드(스테인레스)</t>
  </si>
  <si>
    <t>충격흡수 고정식볼라드(스테인레스)</t>
  </si>
  <si>
    <t>충격흡수 이동식볼라드(스테인레스)</t>
  </si>
  <si>
    <t>충격흡수 오뚜기이동식볼라드(스테인레스)</t>
  </si>
  <si>
    <t>충격흡수볼라드 앵커식(스테인레스)</t>
  </si>
  <si>
    <t>충격흡수 오뚜기앵커식볼라드(스테인레스)</t>
  </si>
  <si>
    <t>충격흡수 오뚜기볼라드(디자인형)</t>
  </si>
  <si>
    <t>충격흡수 고정식볼라드(디자인형)</t>
  </si>
  <si>
    <t>충격흡수 이동식볼라드(디자인형)</t>
  </si>
  <si>
    <t>충격흡수 오뚜기이동식 볼라드(디자인형)</t>
  </si>
  <si>
    <t>충격흡수볼라드 앵커식(디자인형)</t>
  </si>
  <si>
    <t>충격흡수 오뚜기앵커식볼라드(디자인형)</t>
  </si>
  <si>
    <t>충격흡수 오뚜기볼라드(고탄성형)</t>
  </si>
  <si>
    <t>충격흡수 오뚜기볼라드(스테인레스 : 고탄성형)</t>
  </si>
  <si>
    <t>충격흡수 오뚜기볼라드(디자인형 : 고탄성형)</t>
  </si>
  <si>
    <t>충격흡수  U볼라드 매립식</t>
  </si>
  <si>
    <t>충격흡수  U볼라드 앵커식</t>
  </si>
  <si>
    <t>충격흡수  U볼라드 이동식</t>
  </si>
  <si>
    <t>충격흡수  U볼라드 매립식(스테인레스)</t>
  </si>
  <si>
    <t>충격흡수  U볼라드 앵커식(스테인레스)</t>
  </si>
  <si>
    <t>충격흡수  U볼라드 이동식(스테인레스)</t>
  </si>
  <si>
    <t xml:space="preserve">TI-29, 충격흡수 앵커식볼라드(디자인형) </t>
  </si>
  <si>
    <t>공 종</t>
  </si>
  <si>
    <t>규격</t>
  </si>
  <si>
    <t>수량</t>
  </si>
  <si>
    <t>단위</t>
  </si>
  <si>
    <t>충격흡수 매립식(오뚜기) 볼라드</t>
  </si>
  <si>
    <t>볼라드 설치공사 - 충격흡수 볼라드 앵커식(디자인형)(Ø126*800mm)</t>
  </si>
  <si>
    <t>1. 자재비</t>
  </si>
  <si>
    <t>일 위 대 가 호 표</t>
  </si>
  <si>
    <t>공 종</t>
  </si>
  <si>
    <t>규격</t>
  </si>
  <si>
    <t>단위</t>
  </si>
  <si>
    <t>특별인부</t>
  </si>
  <si>
    <t>일반기계운전사</t>
  </si>
  <si>
    <t>잡재료비</t>
  </si>
  <si>
    <t>노무비의 5%</t>
  </si>
  <si>
    <t>계</t>
  </si>
  <si>
    <t>EA</t>
  </si>
  <si>
    <t>인</t>
  </si>
  <si>
    <t>hr</t>
  </si>
  <si>
    <t>%</t>
  </si>
  <si>
    <t>Φ153x800, 매립식</t>
  </si>
  <si>
    <t>충격흡수 앵커식볼라드(디자인형) 일위대가표 (2020년)</t>
  </si>
  <si>
    <t>2020 물가자료 10월 1 P.208</t>
  </si>
  <si>
    <t>TI-65-STS, Ø 153 × 1050H (탄성이동식)</t>
  </si>
  <si>
    <t>TI-26, Ø 126 × 1050H (매립식, 분리형)</t>
  </si>
  <si>
    <t>TI-27, Ø 126 × 1050H (매립식)</t>
  </si>
  <si>
    <t>TI-28, Ø 126 × 1050H (매립식, 분리형)</t>
  </si>
  <si>
    <t>발전기</t>
  </si>
  <si>
    <t>25kw</t>
  </si>
  <si>
    <t>2020년 물가자료 10월 2 172P</t>
  </si>
  <si>
    <t>*** 물가시세표 ***</t>
  </si>
  <si>
    <t>물 가 시 세 표 (2020년 하반기 단가적용)</t>
  </si>
  <si>
    <t>TI-21, Ø 153 × 1050H (매립식, 분리형)</t>
  </si>
  <si>
    <t>EA</t>
  </si>
  <si>
    <t>2020 물가자료 10월 1 P.208</t>
  </si>
  <si>
    <t>TI-07, Ø 153 × 1050H (매립식)</t>
  </si>
  <si>
    <t>TI-22, Ø 153 × 1050H (매립식, 분리형)</t>
  </si>
  <si>
    <t>TI-18, Ø 153 × 1050H (매립식)</t>
  </si>
  <si>
    <t>TI-20, Ø 153 × 1050H (이동식)</t>
  </si>
  <si>
    <t>2020 물가자료 10월 1 P.208</t>
  </si>
  <si>
    <t>EA</t>
  </si>
  <si>
    <t>TI-23, Ø 153 × 800H (앵커식)</t>
  </si>
  <si>
    <t>TI-63-STS, Ø 153 × 800H (앵커식)</t>
  </si>
  <si>
    <t>TI-75, Ø 126 × 1050H (매립식, 분리형)</t>
  </si>
  <si>
    <t>TI-29, Ø 126 × 800H (앵커식)</t>
  </si>
  <si>
    <t>TI-73, Ø 126 × 800H (앵커식)</t>
  </si>
  <si>
    <t>EA</t>
  </si>
  <si>
    <t>TI-32, Ø 153 × 1050H (매립식)</t>
  </si>
  <si>
    <t>TI-33, Ø 153 × 1050H (매립식)</t>
  </si>
  <si>
    <t>TI-34, Ø 126 × 1050H (매립식)</t>
  </si>
  <si>
    <t>TI-10, Ø 96 × 800H × 1200W (매립식)</t>
  </si>
  <si>
    <t>TI-11, Ø 96 × 600H × 1200W (앵커식)</t>
  </si>
  <si>
    <t xml:space="preserve">TI-12, Ø 96 × 800H × 1200W (매립식, 분리형) </t>
  </si>
  <si>
    <t>TI-30, Ø 96 × 800H × 1200W (매립식)</t>
  </si>
  <si>
    <t>TI-31, Ø 96 × 600H × 1200W (앵커식)</t>
  </si>
  <si>
    <t>TI-92-STS, Ø 96 × 800H × 1200W (이동식)</t>
  </si>
  <si>
    <t>잔토처리</t>
  </si>
  <si>
    <t>2020년 건설표준품셈(건설연구사) p.117</t>
  </si>
  <si>
    <t>5/8" x 150mm</t>
  </si>
  <si>
    <t>2020 물가자료 10월 1 P.93</t>
  </si>
  <si>
    <t>보통시멘트 40kg, 울산</t>
  </si>
  <si>
    <t>2020 물가자료 10월 1 P.106</t>
  </si>
  <si>
    <t>2020 물가자료 10월 1 P.103</t>
  </si>
  <si>
    <t>2020 물가자료 10월 2 P.32</t>
  </si>
  <si>
    <t>2020 물가자료 10월 2 P.298</t>
  </si>
  <si>
    <t>2020 물가자료 10월 2 P.299</t>
  </si>
  <si>
    <t>수량</t>
  </si>
</sst>
</file>

<file path=xl/styles.xml><?xml version="1.0" encoding="utf-8"?>
<styleSheet xmlns="http://schemas.openxmlformats.org/spreadsheetml/2006/main">
  <numFmts count="7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-* #,##0.0_-;\-* #,##0.0_-;_-* &quot;-&quot;_-;_-@_-"/>
    <numFmt numFmtId="178" formatCode="0.000_ "/>
    <numFmt numFmtId="179" formatCode="_-* #,##0.00_-;\-* #,##0.00_-;_-* &quot;-&quot;_-;_-@_-"/>
    <numFmt numFmtId="180" formatCode="_-* #,##0.000_-;\-* #,##0.000_-;_-* &quot;-&quot;_-;_-@_-"/>
    <numFmt numFmtId="181" formatCode="0.000%"/>
    <numFmt numFmtId="182" formatCode="0.0000%"/>
    <numFmt numFmtId="183" formatCode="0.0%"/>
    <numFmt numFmtId="184" formatCode="0.0_ "/>
    <numFmt numFmtId="185" formatCode="0.00_ "/>
    <numFmt numFmtId="186" formatCode="#,##0.0_ "/>
    <numFmt numFmtId="187" formatCode="#,##0.00_-;[Black]\-#,##0.00_-;"/>
    <numFmt numFmtId="188" formatCode="#,##0_-;[Black]\-#,##0_-;"/>
    <numFmt numFmtId="189" formatCode="_-* #,##0_-;\-* #,##0_-;_-* &quot;-&quot;??_-;_-@_-"/>
    <numFmt numFmtId="190" formatCode="0.0000"/>
    <numFmt numFmtId="191" formatCode="0.000"/>
    <numFmt numFmtId="192" formatCode="0.0"/>
    <numFmt numFmtId="193" formatCode="_-* #,##0.0_-;\-* #,##0.0_-;_-* &quot;-&quot;??_-;_-@_-"/>
    <numFmt numFmtId="194" formatCode="#,##0_);[Red]\(#,##0\)"/>
    <numFmt numFmtId="195" formatCode="#,##0.0_);\(#,##0.0\)"/>
    <numFmt numFmtId="196" formatCode="mm&quot;월&quot;\ dd&quot;일&quot;"/>
    <numFmt numFmtId="197" formatCode="_-* #,##0.000_-;\-* #,##0.000_-;_-* &quot;-&quot;???_-;_-@_-"/>
    <numFmt numFmtId="198" formatCode="_-* #,##0.0_-;\-* #,##0.0_-;_-* &quot;-&quot;?_-;_-@_-"/>
    <numFmt numFmtId="199" formatCode="_ * #,##0_ ;_ * \-#,##0_ ;_ * &quot;-&quot;_ ;_ @_ "/>
    <numFmt numFmtId="200" formatCode="_-* #,##0.0000_-;\-* #,##0.0000_-;_-* &quot;-&quot;_-;_-@_-"/>
    <numFmt numFmtId="201" formatCode="_-* #,##0.00000_-;\-* #,##0.00000_-;_-* &quot;-&quot;_-;_-@_-"/>
    <numFmt numFmtId="202" formatCode="_-* #,##0.000000_-;\-* #,##0.000000_-;_-* &quot;-&quot;_-;_-@_-"/>
    <numFmt numFmtId="203" formatCode="_-* #,##0.0000000_-;\-* #,##0.0000000_-;_-* &quot;-&quot;_-;_-@_-"/>
    <numFmt numFmtId="204" formatCode="_-* #,##0.00000000_-;\-* #,##0.00000000_-;_-* &quot;-&quot;_-;_-@_-"/>
    <numFmt numFmtId="205" formatCode="_-* #,##0.000000000_-;\-* #,##0.000000000_-;_-* &quot;-&quot;_-;_-@_-"/>
    <numFmt numFmtId="206" formatCode="_-* #,##0.000_-;\-* #,##0.000_-;_-* &quot;-&quot;??_-;_-@_-"/>
    <numFmt numFmtId="207" formatCode="_-* #,##0.0000_-;\-* #,##0.0000_-;_-* &quot;-&quot;??_-;_-@_-"/>
    <numFmt numFmtId="208" formatCode="_-* #,##0.0000_-;\-* #,##0.0000_-;_-* &quot;-&quot;????_-;_-@_-"/>
    <numFmt numFmtId="209" formatCode="_(&quot;R$&quot;* #,##0_);_(&quot;R$&quot;* \(#,##0\);_(&quot;R$&quot;* &quot;-&quot;_);_(@_)"/>
    <numFmt numFmtId="210" formatCode="_(* #,##0_);_(* \(#,##0\);_(* &quot;-&quot;_);_(@_)"/>
    <numFmt numFmtId="211" formatCode="_(&quot;R$&quot;* #,##0.00_);_(&quot;R$&quot;* \(#,##0.00\);_(&quot;R$&quot;* &quot;-&quot;??_);_(@_)"/>
    <numFmt numFmtId="212" formatCode="_(* #,##0.00_);_(* \(#,##0.00\);_(* &quot;-&quot;??_);_(@_)"/>
    <numFmt numFmtId="213" formatCode="#,##0.0"/>
    <numFmt numFmtId="214" formatCode="_(* #,##0.0_);_(* \(#,##0.0\);_(* &quot;-&quot;_);_(@_)"/>
    <numFmt numFmtId="215" formatCode="&quot;₩&quot;#,##0"/>
    <numFmt numFmtId="216" formatCode="_-* #\!\,##0_-;&quot;₩&quot;\!\-* #\!\,##0_-;_-* &quot;-&quot;_-;_-@_-"/>
    <numFmt numFmtId="217" formatCode="#,##0.00_);\(#,##0.00\)"/>
    <numFmt numFmtId="218" formatCode="_(* #,##0.00_);_(* \(#,##0.00\);_(* &quot;-&quot;_);_(@_)"/>
    <numFmt numFmtId="219" formatCode="#,##0.000_ "/>
    <numFmt numFmtId="220" formatCode="#,##0.00_ "/>
    <numFmt numFmtId="221" formatCode="0.00_);[Red]\(0.00\)"/>
    <numFmt numFmtId="222" formatCode="0.0_);[Red]\(0.0\)"/>
    <numFmt numFmtId="223" formatCode="0_);[Red]\(0\)"/>
    <numFmt numFmtId="224" formatCode="0.000_);[Red]\(0.000\)"/>
    <numFmt numFmtId="225" formatCode="0.00&quot;원&quot;"/>
    <numFmt numFmtId="226" formatCode="_(* #,##0_);_(* \(#,##0\);_(* &quot;-&quot;??_);_(@_)"/>
    <numFmt numFmtId="227" formatCode="#,##0.0_);[Red]\(#,##0.0\)"/>
    <numFmt numFmtId="228" formatCode="0.0;[Red]0.0"/>
    <numFmt numFmtId="229" formatCode="#,##0;[Red]&quot;-&quot;#,##0"/>
    <numFmt numFmtId="230" formatCode="#,##0.00;[Red]&quot;-&quot;#,##0.00"/>
    <numFmt numFmtId="231" formatCode="#,##0.00_);[Red]\(#,##0.00\)"/>
    <numFmt numFmtId="232" formatCode="&quot;Yes&quot;;&quot;Yes&quot;;&quot;No&quot;"/>
    <numFmt numFmtId="233" formatCode="&quot;True&quot;;&quot;True&quot;;&quot;False&quot;"/>
    <numFmt numFmtId="234" formatCode="&quot;On&quot;;&quot;On&quot;;&quot;Off&quot;"/>
    <numFmt numFmtId="235" formatCode="[$€-2]\ #,##0.00_);[Red]\([$€-2]\ #,##0.00\)"/>
    <numFmt numFmtId="236" formatCode="0_ "/>
    <numFmt numFmtId="237" formatCode="#,##0.000_);\(#,##0.000\)"/>
    <numFmt numFmtId="238" formatCode="[$-412]yyyy&quot;년&quot;\ m&quot;월&quot;\ d&quot;일&quot;\ dddd"/>
    <numFmt numFmtId="239" formatCode="[$-412]AM/PM\ h:mm:ss"/>
  </numFmts>
  <fonts count="53">
    <font>
      <sz val="11"/>
      <name val="돋움"/>
      <family val="3"/>
    </font>
    <font>
      <u val="single"/>
      <sz val="11"/>
      <color indexed="36"/>
      <name val="굴림체"/>
      <family val="3"/>
    </font>
    <font>
      <u val="single"/>
      <sz val="11"/>
      <color indexed="12"/>
      <name val="굴림체"/>
      <family val="3"/>
    </font>
    <font>
      <sz val="8"/>
      <name val="돋움"/>
      <family val="3"/>
    </font>
    <font>
      <sz val="10"/>
      <name val="바탕체"/>
      <family val="1"/>
    </font>
    <font>
      <b/>
      <sz val="12"/>
      <name val="Arial"/>
      <family val="2"/>
    </font>
    <font>
      <sz val="9"/>
      <name val="돋움"/>
      <family val="3"/>
    </font>
    <font>
      <sz val="10"/>
      <name val="돋움"/>
      <family val="3"/>
    </font>
    <font>
      <sz val="10"/>
      <name val="굴림"/>
      <family val="3"/>
    </font>
    <font>
      <b/>
      <sz val="10"/>
      <name val="돋움"/>
      <family val="3"/>
    </font>
    <font>
      <b/>
      <sz val="18"/>
      <name val="돋움"/>
      <family val="3"/>
    </font>
    <font>
      <b/>
      <sz val="26"/>
      <name val="돋움"/>
      <family val="3"/>
    </font>
    <font>
      <b/>
      <sz val="16"/>
      <name val="돋움"/>
      <family val="3"/>
    </font>
    <font>
      <sz val="16"/>
      <name val="돋움"/>
      <family val="3"/>
    </font>
    <font>
      <sz val="8"/>
      <color indexed="10"/>
      <name val="돋움"/>
      <family val="3"/>
    </font>
    <font>
      <sz val="10"/>
      <color indexed="10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color indexed="23"/>
      <name val="돋움"/>
      <family val="3"/>
    </font>
    <font>
      <b/>
      <sz val="11"/>
      <color indexed="8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9"/>
      <color rgb="FF666666"/>
      <name val="돋움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hair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3" applyNumberFormat="0" applyAlignment="0" applyProtection="0"/>
    <xf numFmtId="0" fontId="39" fillId="27" borderId="0" applyNumberFormat="0" applyBorder="0" applyAlignment="0" applyProtection="0"/>
    <xf numFmtId="0" fontId="0" fillId="28" borderId="4" applyNumberFormat="0" applyFont="0" applyAlignment="0" applyProtection="0"/>
    <xf numFmtId="9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6" applyNumberFormat="0" applyFill="0" applyAlignment="0" applyProtection="0"/>
    <xf numFmtId="0" fontId="1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31" borderId="3" applyNumberFormat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26" borderId="11" applyNumberFormat="0" applyAlignment="0" applyProtection="0"/>
    <xf numFmtId="199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</cellStyleXfs>
  <cellXfs count="127">
    <xf numFmtId="0" fontId="0" fillId="0" borderId="0" xfId="0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1" fontId="7" fillId="0" borderId="0" xfId="50" applyFont="1" applyBorder="1" applyAlignment="1">
      <alignment horizontal="center" vertical="center"/>
    </xf>
    <xf numFmtId="0" fontId="3" fillId="0" borderId="0" xfId="66" applyFont="1" applyBorder="1" applyAlignment="1">
      <alignment vertical="center"/>
      <protection/>
    </xf>
    <xf numFmtId="0" fontId="7" fillId="0" borderId="0" xfId="66" applyFont="1" applyBorder="1" applyAlignment="1">
      <alignment vertical="center"/>
      <protection/>
    </xf>
    <xf numFmtId="0" fontId="7" fillId="0" borderId="12" xfId="0" applyFont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3" fillId="0" borderId="0" xfId="66" applyFont="1" applyBorder="1" applyAlignment="1">
      <alignment horizontal="center" vertical="center"/>
      <protection/>
    </xf>
    <xf numFmtId="0" fontId="6" fillId="0" borderId="0" xfId="66" applyFont="1" applyBorder="1" applyAlignment="1">
      <alignment vertical="center"/>
      <protection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5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41" fontId="7" fillId="0" borderId="12" xfId="50" applyFont="1" applyBorder="1" applyAlignment="1">
      <alignment horizontal="center" vertical="center"/>
    </xf>
    <xf numFmtId="41" fontId="7" fillId="0" borderId="12" xfId="50" applyFont="1" applyBorder="1" applyAlignment="1">
      <alignment vertical="center"/>
    </xf>
    <xf numFmtId="41" fontId="7" fillId="0" borderId="12" xfId="50" applyFont="1" applyFill="1" applyBorder="1" applyAlignment="1">
      <alignment horizontal="left" vertical="center"/>
    </xf>
    <xf numFmtId="41" fontId="7" fillId="0" borderId="12" xfId="50" applyFont="1" applyBorder="1" applyAlignment="1">
      <alignment horizontal="left" vertical="center"/>
    </xf>
    <xf numFmtId="41" fontId="3" fillId="0" borderId="0" xfId="50" applyFont="1" applyBorder="1" applyAlignment="1">
      <alignment vertical="center"/>
    </xf>
    <xf numFmtId="41" fontId="3" fillId="0" borderId="0" xfId="50" applyFont="1" applyBorder="1" applyAlignment="1">
      <alignment horizontal="left" vertical="center"/>
    </xf>
    <xf numFmtId="41" fontId="6" fillId="0" borderId="0" xfId="50" applyFont="1" applyBorder="1" applyAlignment="1">
      <alignment vertical="center"/>
    </xf>
    <xf numFmtId="41" fontId="7" fillId="0" borderId="12" xfId="50" applyFont="1" applyFill="1" applyBorder="1" applyAlignment="1">
      <alignment vertical="center"/>
    </xf>
    <xf numFmtId="41" fontId="9" fillId="0" borderId="12" xfId="50" applyFont="1" applyFill="1" applyBorder="1" applyAlignment="1">
      <alignment vertical="center"/>
    </xf>
    <xf numFmtId="41" fontId="6" fillId="0" borderId="12" xfId="50" applyFont="1" applyBorder="1" applyAlignment="1">
      <alignment vertical="center"/>
    </xf>
    <xf numFmtId="41" fontId="12" fillId="0" borderId="0" xfId="50" applyFont="1" applyFill="1" applyBorder="1" applyAlignment="1">
      <alignment vertical="center"/>
    </xf>
    <xf numFmtId="41" fontId="13" fillId="0" borderId="0" xfId="50" applyFont="1" applyFill="1" applyBorder="1" applyAlignment="1">
      <alignment horizontal="center" vertical="center"/>
    </xf>
    <xf numFmtId="41" fontId="13" fillId="0" borderId="0" xfId="50" applyFont="1" applyFill="1" applyAlignment="1">
      <alignment horizontal="center" vertical="center"/>
    </xf>
    <xf numFmtId="41" fontId="9" fillId="0" borderId="0" xfId="50" applyFont="1" applyFill="1" applyBorder="1" applyAlignment="1" quotePrefix="1">
      <alignment horizontal="right" vertical="center"/>
    </xf>
    <xf numFmtId="41" fontId="7" fillId="0" borderId="0" xfId="50" applyFont="1" applyFill="1" applyBorder="1" applyAlignment="1">
      <alignment vertical="center"/>
    </xf>
    <xf numFmtId="41" fontId="7" fillId="0" borderId="0" xfId="50" applyFont="1" applyFill="1" applyAlignment="1">
      <alignment vertical="center"/>
    </xf>
    <xf numFmtId="41" fontId="7" fillId="0" borderId="0" xfId="50" applyFont="1" applyFill="1" applyAlignment="1">
      <alignment vertical="center"/>
    </xf>
    <xf numFmtId="41" fontId="7" fillId="0" borderId="0" xfId="50" applyFont="1" applyFill="1" applyBorder="1" applyAlignment="1" applyProtection="1">
      <alignment horizontal="center" vertical="center"/>
      <protection hidden="1"/>
    </xf>
    <xf numFmtId="41" fontId="7" fillId="0" borderId="0" xfId="50" applyFont="1" applyFill="1" applyBorder="1" applyAlignment="1">
      <alignment vertical="center"/>
    </xf>
    <xf numFmtId="41" fontId="0" fillId="0" borderId="0" xfId="50" applyFont="1" applyFill="1" applyAlignment="1">
      <alignment vertical="center"/>
    </xf>
    <xf numFmtId="41" fontId="0" fillId="0" borderId="0" xfId="50" applyFont="1" applyFill="1" applyAlignment="1">
      <alignment horizontal="center"/>
    </xf>
    <xf numFmtId="41" fontId="0" fillId="0" borderId="0" xfId="50" applyFont="1" applyAlignment="1">
      <alignment vertical="center"/>
    </xf>
    <xf numFmtId="41" fontId="7" fillId="33" borderId="12" xfId="50" applyFont="1" applyFill="1" applyBorder="1" applyAlignment="1">
      <alignment horizontal="left" vertical="center"/>
    </xf>
    <xf numFmtId="0" fontId="7" fillId="0" borderId="0" xfId="65" applyFont="1" applyFill="1" applyBorder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0" xfId="65" applyFont="1" applyFill="1">
      <alignment vertical="center"/>
      <protection/>
    </xf>
    <xf numFmtId="223" fontId="0" fillId="0" borderId="0" xfId="50" applyNumberFormat="1" applyFont="1" applyAlignment="1">
      <alignment vertical="center"/>
    </xf>
    <xf numFmtId="189" fontId="0" fillId="0" borderId="0" xfId="50" applyNumberFormat="1" applyFont="1" applyAlignment="1">
      <alignment vertical="center"/>
    </xf>
    <xf numFmtId="41" fontId="0" fillId="33" borderId="12" xfId="50" applyFont="1" applyFill="1" applyBorder="1" applyAlignment="1">
      <alignment horizontal="center" vertical="center"/>
    </xf>
    <xf numFmtId="41" fontId="3" fillId="33" borderId="12" xfId="50" applyFont="1" applyFill="1" applyBorder="1" applyAlignment="1">
      <alignment horizontal="center" vertical="center"/>
    </xf>
    <xf numFmtId="41" fontId="14" fillId="33" borderId="12" xfId="50" applyFont="1" applyFill="1" applyBorder="1" applyAlignment="1">
      <alignment horizontal="center" vertical="center"/>
    </xf>
    <xf numFmtId="41" fontId="3" fillId="33" borderId="12" xfId="50" applyFont="1" applyFill="1" applyBorder="1" applyAlignment="1">
      <alignment horizontal="left" vertical="center"/>
    </xf>
    <xf numFmtId="41" fontId="14" fillId="33" borderId="12" xfId="50" applyFont="1" applyFill="1" applyBorder="1" applyAlignment="1">
      <alignment vertical="center"/>
    </xf>
    <xf numFmtId="41" fontId="3" fillId="0" borderId="12" xfId="50" applyFont="1" applyBorder="1" applyAlignment="1">
      <alignment vertical="center"/>
    </xf>
    <xf numFmtId="41" fontId="14" fillId="0" borderId="12" xfId="50" applyFont="1" applyFill="1" applyBorder="1" applyAlignment="1">
      <alignment horizontal="center" vertical="center"/>
    </xf>
    <xf numFmtId="41" fontId="3" fillId="33" borderId="21" xfId="50" applyFont="1" applyFill="1" applyBorder="1" applyAlignment="1">
      <alignment horizontal="left" vertical="center"/>
    </xf>
    <xf numFmtId="41" fontId="3" fillId="33" borderId="21" xfId="50" applyFont="1" applyFill="1" applyBorder="1" applyAlignment="1">
      <alignment horizontal="center" vertical="center"/>
    </xf>
    <xf numFmtId="41" fontId="14" fillId="0" borderId="21" xfId="50" applyFont="1" applyFill="1" applyBorder="1" applyAlignment="1">
      <alignment horizontal="center" vertical="center"/>
    </xf>
    <xf numFmtId="189" fontId="7" fillId="0" borderId="12" xfId="5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1" fontId="7" fillId="33" borderId="12" xfId="50" applyFont="1" applyFill="1" applyBorder="1" applyAlignment="1">
      <alignment horizontal="center" vertical="center"/>
    </xf>
    <xf numFmtId="41" fontId="15" fillId="33" borderId="12" xfId="50" applyFont="1" applyFill="1" applyBorder="1" applyAlignment="1">
      <alignment horizontal="center" vertical="center"/>
    </xf>
    <xf numFmtId="41" fontId="7" fillId="0" borderId="22" xfId="50" applyFont="1" applyBorder="1" applyAlignment="1">
      <alignment vertical="center"/>
    </xf>
    <xf numFmtId="41" fontId="6" fillId="0" borderId="23" xfId="50" applyFont="1" applyBorder="1" applyAlignment="1">
      <alignment vertical="center"/>
    </xf>
    <xf numFmtId="41" fontId="6" fillId="0" borderId="23" xfId="50" applyFont="1" applyBorder="1" applyAlignment="1">
      <alignment vertical="center" wrapText="1"/>
    </xf>
    <xf numFmtId="41" fontId="9" fillId="0" borderId="24" xfId="50" applyFont="1" applyFill="1" applyBorder="1" applyAlignment="1">
      <alignment horizontal="center" vertical="center"/>
    </xf>
    <xf numFmtId="41" fontId="7" fillId="0" borderId="25" xfId="50" applyFont="1" applyFill="1" applyBorder="1" applyAlignment="1">
      <alignment horizontal="left" vertical="center"/>
    </xf>
    <xf numFmtId="0" fontId="7" fillId="0" borderId="25" xfId="0" applyFont="1" applyFill="1" applyBorder="1" applyAlignment="1">
      <alignment vertical="center"/>
    </xf>
    <xf numFmtId="0" fontId="7" fillId="0" borderId="25" xfId="0" applyFont="1" applyFill="1" applyBorder="1" applyAlignment="1">
      <alignment horizontal="center" vertical="center"/>
    </xf>
    <xf numFmtId="41" fontId="7" fillId="0" borderId="25" xfId="50" applyFont="1" applyFill="1" applyBorder="1" applyAlignment="1">
      <alignment vertical="center"/>
    </xf>
    <xf numFmtId="41" fontId="9" fillId="0" borderId="25" xfId="50" applyFont="1" applyFill="1" applyBorder="1" applyAlignment="1">
      <alignment vertical="center"/>
    </xf>
    <xf numFmtId="41" fontId="6" fillId="0" borderId="26" xfId="50" applyFont="1" applyBorder="1" applyAlignment="1">
      <alignment vertical="center"/>
    </xf>
    <xf numFmtId="41" fontId="9" fillId="0" borderId="22" xfId="50" applyFont="1" applyBorder="1" applyAlignment="1">
      <alignment horizontal="left" vertical="center"/>
    </xf>
    <xf numFmtId="41" fontId="7" fillId="0" borderId="23" xfId="50" applyFont="1" applyBorder="1" applyAlignment="1">
      <alignment vertical="center"/>
    </xf>
    <xf numFmtId="0" fontId="7" fillId="0" borderId="22" xfId="50" applyNumberFormat="1" applyFont="1" applyBorder="1" applyAlignment="1">
      <alignment horizontal="left" vertical="center" shrinkToFit="1"/>
    </xf>
    <xf numFmtId="41" fontId="9" fillId="0" borderId="22" xfId="50" applyFont="1" applyFill="1" applyBorder="1" applyAlignment="1">
      <alignment horizontal="left" vertical="center"/>
    </xf>
    <xf numFmtId="41" fontId="7" fillId="0" borderId="23" xfId="50" applyFont="1" applyFill="1" applyBorder="1" applyAlignment="1">
      <alignment vertical="center"/>
    </xf>
    <xf numFmtId="41" fontId="7" fillId="0" borderId="22" xfId="50" applyFont="1" applyFill="1" applyBorder="1" applyAlignment="1">
      <alignment horizontal="left" vertical="center"/>
    </xf>
    <xf numFmtId="41" fontId="3" fillId="0" borderId="23" xfId="50" applyFont="1" applyBorder="1" applyAlignment="1">
      <alignment horizontal="center" vertical="center"/>
    </xf>
    <xf numFmtId="41" fontId="7" fillId="0" borderId="23" xfId="50" applyFont="1" applyBorder="1" applyAlignment="1">
      <alignment vertical="center" wrapText="1"/>
    </xf>
    <xf numFmtId="41" fontId="7" fillId="0" borderId="22" xfId="50" applyFont="1" applyBorder="1" applyAlignment="1">
      <alignment horizontal="left" vertical="center"/>
    </xf>
    <xf numFmtId="41" fontId="7" fillId="0" borderId="24" xfId="50" applyFont="1" applyFill="1" applyBorder="1" applyAlignment="1">
      <alignment horizontal="left" vertical="center"/>
    </xf>
    <xf numFmtId="41" fontId="7" fillId="0" borderId="26" xfId="50" applyFont="1" applyBorder="1" applyAlignment="1">
      <alignment vertical="center"/>
    </xf>
    <xf numFmtId="41" fontId="7" fillId="33" borderId="22" xfId="50" applyFont="1" applyFill="1" applyBorder="1" applyAlignment="1">
      <alignment horizontal="center" vertical="center"/>
    </xf>
    <xf numFmtId="41" fontId="7" fillId="33" borderId="23" xfId="50" applyFont="1" applyFill="1" applyBorder="1" applyAlignment="1">
      <alignment horizontal="center" vertical="center"/>
    </xf>
    <xf numFmtId="41" fontId="3" fillId="33" borderId="22" xfId="50" applyFont="1" applyFill="1" applyBorder="1" applyAlignment="1">
      <alignment horizontal="left" vertical="center"/>
    </xf>
    <xf numFmtId="41" fontId="3" fillId="33" borderId="23" xfId="50" applyFont="1" applyFill="1" applyBorder="1" applyAlignment="1">
      <alignment horizontal="center" vertical="center"/>
    </xf>
    <xf numFmtId="41" fontId="3" fillId="33" borderId="22" xfId="50" applyFont="1" applyFill="1" applyBorder="1" applyAlignment="1">
      <alignment vertical="center"/>
    </xf>
    <xf numFmtId="41" fontId="3" fillId="33" borderId="23" xfId="50" applyFont="1" applyFill="1" applyBorder="1" applyAlignment="1">
      <alignment horizontal="left" vertical="center" shrinkToFit="1"/>
    </xf>
    <xf numFmtId="41" fontId="3" fillId="33" borderId="23" xfId="50" applyFont="1" applyFill="1" applyBorder="1" applyAlignment="1">
      <alignment horizontal="left" vertical="center"/>
    </xf>
    <xf numFmtId="41" fontId="3" fillId="0" borderId="22" xfId="50" applyFont="1" applyBorder="1" applyAlignment="1">
      <alignment vertical="center"/>
    </xf>
    <xf numFmtId="41" fontId="3" fillId="33" borderId="27" xfId="50" applyFont="1" applyFill="1" applyBorder="1" applyAlignment="1">
      <alignment vertical="center"/>
    </xf>
    <xf numFmtId="41" fontId="3" fillId="33" borderId="24" xfId="50" applyFont="1" applyFill="1" applyBorder="1" applyAlignment="1">
      <alignment vertical="center"/>
    </xf>
    <xf numFmtId="41" fontId="3" fillId="33" borderId="25" xfId="50" applyFont="1" applyFill="1" applyBorder="1" applyAlignment="1">
      <alignment horizontal="left" vertical="center"/>
    </xf>
    <xf numFmtId="41" fontId="3" fillId="33" borderId="25" xfId="50" applyFont="1" applyFill="1" applyBorder="1" applyAlignment="1">
      <alignment horizontal="center" vertical="center"/>
    </xf>
    <xf numFmtId="41" fontId="14" fillId="0" borderId="25" xfId="50" applyFont="1" applyFill="1" applyBorder="1" applyAlignment="1">
      <alignment horizontal="center" vertical="center"/>
    </xf>
    <xf numFmtId="41" fontId="3" fillId="33" borderId="26" xfId="50" applyFont="1" applyFill="1" applyBorder="1" applyAlignment="1">
      <alignment horizontal="left" vertical="center" shrinkToFit="1"/>
    </xf>
    <xf numFmtId="41" fontId="3" fillId="33" borderId="22" xfId="5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6" xfId="0" applyFont="1" applyBorder="1" applyAlignment="1" quotePrefix="1">
      <alignment horizontal="center" vertical="center"/>
    </xf>
    <xf numFmtId="222" fontId="12" fillId="34" borderId="28" xfId="65" applyNumberFormat="1" applyFont="1" applyFill="1" applyBorder="1" applyAlignment="1">
      <alignment horizontal="center" vertical="center"/>
      <protection/>
    </xf>
    <xf numFmtId="222" fontId="12" fillId="34" borderId="29" xfId="65" applyNumberFormat="1" applyFont="1" applyFill="1" applyBorder="1" applyAlignment="1">
      <alignment horizontal="center" vertical="center"/>
      <protection/>
    </xf>
    <xf numFmtId="222" fontId="12" fillId="34" borderId="30" xfId="65" applyNumberFormat="1" applyFont="1" applyFill="1" applyBorder="1" applyAlignment="1">
      <alignment horizontal="center" vertical="center"/>
      <protection/>
    </xf>
    <xf numFmtId="41" fontId="7" fillId="0" borderId="31" xfId="50" applyFont="1" applyBorder="1" applyAlignment="1">
      <alignment horizontal="center" vertical="center"/>
    </xf>
    <xf numFmtId="41" fontId="7" fillId="0" borderId="22" xfId="50" applyFont="1" applyBorder="1" applyAlignment="1">
      <alignment horizontal="center" vertical="center"/>
    </xf>
    <xf numFmtId="41" fontId="7" fillId="0" borderId="32" xfId="50" applyFont="1" applyBorder="1" applyAlignment="1">
      <alignment horizontal="center" vertical="center"/>
    </xf>
    <xf numFmtId="41" fontId="7" fillId="0" borderId="12" xfId="50" applyFont="1" applyBorder="1" applyAlignment="1">
      <alignment horizontal="center" vertical="center"/>
    </xf>
    <xf numFmtId="0" fontId="7" fillId="0" borderId="32" xfId="66" applyFont="1" applyBorder="1" applyAlignment="1">
      <alignment horizontal="center" vertical="center"/>
      <protection/>
    </xf>
    <xf numFmtId="0" fontId="7" fillId="0" borderId="12" xfId="66" applyFont="1" applyBorder="1" applyAlignment="1">
      <alignment horizontal="center" vertical="center"/>
      <protection/>
    </xf>
    <xf numFmtId="41" fontId="7" fillId="0" borderId="33" xfId="50" applyFont="1" applyBorder="1" applyAlignment="1">
      <alignment horizontal="center" vertical="center"/>
    </xf>
    <xf numFmtId="41" fontId="7" fillId="0" borderId="23" xfId="50" applyFont="1" applyBorder="1" applyAlignment="1">
      <alignment horizontal="center" vertical="center"/>
    </xf>
    <xf numFmtId="0" fontId="9" fillId="0" borderId="22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41" fontId="12" fillId="34" borderId="28" xfId="50" applyFont="1" applyFill="1" applyBorder="1" applyAlignment="1">
      <alignment horizontal="center" vertical="center"/>
    </xf>
    <xf numFmtId="41" fontId="12" fillId="34" borderId="29" xfId="50" applyFont="1" applyFill="1" applyBorder="1" applyAlignment="1">
      <alignment horizontal="center" vertical="center"/>
    </xf>
    <xf numFmtId="41" fontId="12" fillId="34" borderId="30" xfId="50" applyFont="1" applyFill="1" applyBorder="1" applyAlignment="1">
      <alignment horizontal="center" vertical="center"/>
    </xf>
    <xf numFmtId="41" fontId="0" fillId="33" borderId="34" xfId="50" applyFont="1" applyFill="1" applyBorder="1" applyAlignment="1">
      <alignment horizontal="center" vertical="center"/>
    </xf>
    <xf numFmtId="41" fontId="0" fillId="33" borderId="35" xfId="50" applyFont="1" applyFill="1" applyBorder="1" applyAlignment="1">
      <alignment horizontal="center" vertical="center"/>
    </xf>
    <xf numFmtId="41" fontId="0" fillId="33" borderId="36" xfId="50" applyFont="1" applyFill="1" applyBorder="1" applyAlignment="1">
      <alignment horizontal="center" vertical="center"/>
    </xf>
  </cellXfs>
  <cellStyles count="54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Header1" xfId="33"/>
    <cellStyle name="Header2" xfId="34"/>
    <cellStyle name="강조색1" xfId="35"/>
    <cellStyle name="강조색2" xfId="36"/>
    <cellStyle name="강조색3" xfId="37"/>
    <cellStyle name="강조색4" xfId="38"/>
    <cellStyle name="강조색5" xfId="39"/>
    <cellStyle name="강조색6" xfId="40"/>
    <cellStyle name="경고문" xfId="41"/>
    <cellStyle name="계산" xfId="42"/>
    <cellStyle name="나쁨" xfId="43"/>
    <cellStyle name="메모" xfId="44"/>
    <cellStyle name="Percent" xfId="45"/>
    <cellStyle name="보통" xfId="46"/>
    <cellStyle name="설명 텍스트" xfId="47"/>
    <cellStyle name="셀 확인" xfId="48"/>
    <cellStyle name="Comma" xfId="49"/>
    <cellStyle name="Comma [0]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콤마 [0]_Module1" xfId="62"/>
    <cellStyle name="Currency" xfId="63"/>
    <cellStyle name="Currency [0]" xfId="64"/>
    <cellStyle name="표준_생태자연석옹벽내역서" xfId="65"/>
    <cellStyle name="표준_설계서-2" xfId="66"/>
    <cellStyle name="Hyperlink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628650</xdr:colOff>
      <xdr:row>12</xdr:row>
      <xdr:rowOff>247650</xdr:rowOff>
    </xdr:from>
    <xdr:to>
      <xdr:col>10</xdr:col>
      <xdr:colOff>752475</xdr:colOff>
      <xdr:row>16</xdr:row>
      <xdr:rowOff>266700</xdr:rowOff>
    </xdr:to>
    <xdr:pic>
      <xdr:nvPicPr>
        <xdr:cNvPr id="1" name="그림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0" y="4019550"/>
          <a:ext cx="69818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142875</xdr:colOff>
      <xdr:row>14</xdr:row>
      <xdr:rowOff>57150</xdr:rowOff>
    </xdr:from>
    <xdr:to>
      <xdr:col>10</xdr:col>
      <xdr:colOff>381000</xdr:colOff>
      <xdr:row>16</xdr:row>
      <xdr:rowOff>142875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3038475" y="4457700"/>
          <a:ext cx="4810125" cy="714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36000" rIns="91440" bIns="3600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본사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및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공장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: (44936) 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울산광역시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울주군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언양읍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반천산업로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113-11
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Tel. 052 - 247 - 5027 ~ 8, 5525  /   Fax. 052 - 258 - 0041 
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Homepage. www. tiroad.co.kr / E-mail. turinroad@hanmail.net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48148;&#53461;%20&#54868;&#47732;\2019.08(CAD%202014&#48260;&#51204;)-&#49444;&#44228;&#51088;&#47308;%20(2019.08.26.&#45824;&#54364;&#49688;&#51221;)\6-2.(Design)&#52649;&#44201;&#55137;&#49688;%20&#50724;&#46748;&#44592;&#50549;&#52964;&#49885;&#48380;&#46972;&#46300;(TI-73,%20&#966;126)-&#46356;&#51088;&#51064;&#54805;(&#51088;&#51204;&#44144;&#46020;&#47196;,&#46356;&#51088;&#51064;&#44144;&#47532;%20&#46321;&#51032;%20&#49437;&#51116;,&#53080;&#53356;&#47532;&#53944;&#50948;%20&#49884;&#44277;)\7.&#52649;&#44201;&#55137;&#49688;%20&#50724;&#46748;&#44592;&#50549;&#52964;&#49885;&#48380;&#46972;&#46300;(&#46356;&#51088;&#51064;&#54805;)%20&#51068;&#50948;&#45824;&#44032;&#54364;(201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표지"/>
      <sheetName val="충격흡수 오뚜기앵커식볼라드(디자인형) 일위대가표"/>
      <sheetName val="일위대가호표"/>
      <sheetName val="물가시세표"/>
    </sheetNames>
    <sheetDataSet>
      <sheetData sheetId="3">
        <row r="30">
          <cell r="D30">
            <v>740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PageLayoutView="0" workbookViewId="0" topLeftCell="A1">
      <selection activeCell="A3" sqref="A3:L5"/>
    </sheetView>
  </sheetViews>
  <sheetFormatPr defaultColWidth="8.88671875" defaultRowHeight="24.75" customHeight="1"/>
  <cols>
    <col min="1" max="1" width="7.10546875" style="0" customWidth="1"/>
    <col min="12" max="12" width="16.88671875" style="0" customWidth="1"/>
  </cols>
  <sheetData>
    <row r="1" spans="1:12" ht="24.75" customHeight="1">
      <c r="A1" s="11"/>
      <c r="B1" s="12"/>
      <c r="C1" s="12"/>
      <c r="D1" s="12"/>
      <c r="E1" s="12"/>
      <c r="F1" s="12"/>
      <c r="G1" s="12"/>
      <c r="H1" s="12"/>
      <c r="I1" s="12"/>
      <c r="J1" s="12"/>
      <c r="K1" s="12"/>
      <c r="L1" s="13"/>
    </row>
    <row r="2" spans="1:12" ht="24.75" customHeight="1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  <c r="L2" s="16"/>
    </row>
    <row r="3" spans="1:12" ht="24.75" customHeight="1">
      <c r="A3" s="100" t="s">
        <v>67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2"/>
    </row>
    <row r="4" spans="1:12" ht="24.75" customHeight="1">
      <c r="A4" s="100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2"/>
    </row>
    <row r="5" spans="1:12" ht="24.75" customHeight="1">
      <c r="A5" s="100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2"/>
    </row>
    <row r="6" spans="1:12" ht="24.75" customHeight="1">
      <c r="A6" s="106" t="s">
        <v>12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1:12" ht="24.75" customHeight="1">
      <c r="A7" s="103"/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5"/>
    </row>
    <row r="8" spans="1:12" ht="24.75" customHeight="1">
      <c r="A8" s="14"/>
      <c r="B8" s="15"/>
      <c r="C8" s="15"/>
      <c r="D8" s="15"/>
      <c r="E8" s="15"/>
      <c r="F8" s="15"/>
      <c r="G8" s="15"/>
      <c r="H8" s="15"/>
      <c r="I8" s="15"/>
      <c r="J8" s="15"/>
      <c r="K8" s="15"/>
      <c r="L8" s="16"/>
    </row>
    <row r="9" spans="1:12" ht="24.75" customHeight="1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6"/>
    </row>
    <row r="10" spans="1:12" ht="24.75" customHeight="1">
      <c r="A10" s="14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6"/>
    </row>
    <row r="11" spans="1:12" ht="24.75" customHeight="1">
      <c r="A11" s="14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6"/>
    </row>
    <row r="12" spans="1:12" ht="24.75" customHeight="1">
      <c r="A12" s="14"/>
      <c r="B12" s="15"/>
      <c r="C12" s="15"/>
      <c r="D12" s="20"/>
      <c r="E12" s="15"/>
      <c r="F12" s="15"/>
      <c r="G12" s="15"/>
      <c r="H12" s="15"/>
      <c r="I12" s="15"/>
      <c r="J12" s="15"/>
      <c r="K12" s="15"/>
      <c r="L12" s="16"/>
    </row>
    <row r="13" spans="1:12" ht="24.75" customHeight="1">
      <c r="A13" s="14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6"/>
    </row>
    <row r="14" spans="1:12" ht="24.75" customHeight="1">
      <c r="A14" s="14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6"/>
    </row>
    <row r="15" spans="1:12" ht="24.75" customHeight="1">
      <c r="A15" s="103"/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5"/>
    </row>
    <row r="16" spans="1:12" ht="24.75" customHeight="1">
      <c r="A16" s="103"/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5"/>
    </row>
    <row r="17" spans="1:12" ht="24.75" customHeight="1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6"/>
    </row>
    <row r="18" spans="1:12" ht="24.75" customHeight="1">
      <c r="A18" s="14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6"/>
    </row>
    <row r="19" spans="1:12" ht="24.75" customHeight="1">
      <c r="A19" s="1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9"/>
    </row>
  </sheetData>
  <sheetProtection/>
  <mergeCells count="3">
    <mergeCell ref="A3:L5"/>
    <mergeCell ref="A15:L16"/>
    <mergeCell ref="A6:L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zoomScaleSheetLayoutView="85" zoomScalePageLayoutView="0" workbookViewId="0" topLeftCell="A1">
      <pane ySplit="3" topLeftCell="A4" activePane="bottomLeft" state="frozen"/>
      <selection pane="topLeft" activeCell="C13" sqref="C13"/>
      <selection pane="bottomLeft" activeCell="A1" sqref="A1:M1"/>
    </sheetView>
  </sheetViews>
  <sheetFormatPr defaultColWidth="8.88671875" defaultRowHeight="13.5"/>
  <cols>
    <col min="1" max="1" width="21.21484375" style="43" customWidth="1"/>
    <col min="2" max="2" width="17.77734375" style="43" customWidth="1"/>
    <col min="3" max="3" width="6.99609375" style="2" customWidth="1"/>
    <col min="4" max="4" width="5.77734375" style="21" customWidth="1"/>
    <col min="5" max="12" width="10.3359375" style="43" customWidth="1"/>
    <col min="13" max="13" width="14.4453125" style="43" customWidth="1"/>
    <col min="14" max="16384" width="8.88671875" style="2" customWidth="1"/>
  </cols>
  <sheetData>
    <row r="1" spans="1:13" s="4" customFormat="1" ht="34.5" customHeight="1">
      <c r="A1" s="107" t="s">
        <v>89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9"/>
    </row>
    <row r="2" spans="1:13" s="5" customFormat="1" ht="19.5" customHeight="1">
      <c r="A2" s="110" t="s">
        <v>68</v>
      </c>
      <c r="B2" s="112" t="s">
        <v>69</v>
      </c>
      <c r="C2" s="114" t="s">
        <v>70</v>
      </c>
      <c r="D2" s="114" t="s">
        <v>71</v>
      </c>
      <c r="E2" s="112" t="s">
        <v>3</v>
      </c>
      <c r="F2" s="112"/>
      <c r="G2" s="112" t="s">
        <v>4</v>
      </c>
      <c r="H2" s="112"/>
      <c r="I2" s="112" t="s">
        <v>5</v>
      </c>
      <c r="J2" s="112"/>
      <c r="K2" s="112" t="s">
        <v>6</v>
      </c>
      <c r="L2" s="112"/>
      <c r="M2" s="116" t="s">
        <v>7</v>
      </c>
    </row>
    <row r="3" spans="1:13" s="5" customFormat="1" ht="19.5" customHeight="1">
      <c r="A3" s="111"/>
      <c r="B3" s="113"/>
      <c r="C3" s="115"/>
      <c r="D3" s="115"/>
      <c r="E3" s="22" t="s">
        <v>8</v>
      </c>
      <c r="F3" s="22" t="s">
        <v>9</v>
      </c>
      <c r="G3" s="22" t="s">
        <v>8</v>
      </c>
      <c r="H3" s="22" t="s">
        <v>9</v>
      </c>
      <c r="I3" s="22" t="s">
        <v>8</v>
      </c>
      <c r="J3" s="22" t="s">
        <v>9</v>
      </c>
      <c r="K3" s="22" t="s">
        <v>8</v>
      </c>
      <c r="L3" s="22" t="s">
        <v>9</v>
      </c>
      <c r="M3" s="117"/>
    </row>
    <row r="4" spans="1:13" s="5" customFormat="1" ht="19.5" customHeight="1">
      <c r="A4" s="74" t="s">
        <v>73</v>
      </c>
      <c r="B4" s="23"/>
      <c r="C4" s="6"/>
      <c r="D4" s="1"/>
      <c r="E4" s="23"/>
      <c r="F4" s="23"/>
      <c r="G4" s="23"/>
      <c r="H4" s="23"/>
      <c r="I4" s="23"/>
      <c r="J4" s="23"/>
      <c r="K4" s="23"/>
      <c r="L4" s="29"/>
      <c r="M4" s="75" t="s">
        <v>13</v>
      </c>
    </row>
    <row r="5" spans="1:13" s="5" customFormat="1" ht="19.5" customHeight="1">
      <c r="A5" s="74" t="s">
        <v>74</v>
      </c>
      <c r="B5" s="23"/>
      <c r="C5" s="6"/>
      <c r="D5" s="1"/>
      <c r="E5" s="23"/>
      <c r="F5" s="23"/>
      <c r="G5" s="23"/>
      <c r="H5" s="23"/>
      <c r="I5" s="23"/>
      <c r="J5" s="23"/>
      <c r="K5" s="23"/>
      <c r="L5" s="29"/>
      <c r="M5" s="75"/>
    </row>
    <row r="6" spans="1:13" s="5" customFormat="1" ht="19.5" customHeight="1">
      <c r="A6" s="76" t="s">
        <v>72</v>
      </c>
      <c r="B6" s="44" t="s">
        <v>88</v>
      </c>
      <c r="C6" s="6">
        <v>1</v>
      </c>
      <c r="D6" s="1" t="s">
        <v>10</v>
      </c>
      <c r="E6" s="23">
        <f>물가시세표!D17</f>
        <v>240000</v>
      </c>
      <c r="F6" s="23">
        <f>ROUND(C6*E6,0)</f>
        <v>240000</v>
      </c>
      <c r="G6" s="23"/>
      <c r="H6" s="23"/>
      <c r="I6" s="23"/>
      <c r="J6" s="23"/>
      <c r="K6" s="23">
        <f>E6+G6+I6</f>
        <v>240000</v>
      </c>
      <c r="L6" s="23">
        <f>F6+H6+J6</f>
        <v>240000</v>
      </c>
      <c r="M6" s="75"/>
    </row>
    <row r="7" spans="1:13" s="5" customFormat="1" ht="19.5" customHeight="1">
      <c r="A7" s="77" t="s">
        <v>0</v>
      </c>
      <c r="B7" s="24"/>
      <c r="C7" s="7"/>
      <c r="D7" s="8"/>
      <c r="E7" s="29"/>
      <c r="F7" s="30">
        <f>F6</f>
        <v>240000</v>
      </c>
      <c r="G7" s="29"/>
      <c r="H7" s="30"/>
      <c r="I7" s="29"/>
      <c r="J7" s="30"/>
      <c r="K7" s="29"/>
      <c r="L7" s="30">
        <f>L6</f>
        <v>240000</v>
      </c>
      <c r="M7" s="78"/>
    </row>
    <row r="8" spans="1:13" s="5" customFormat="1" ht="19.5" customHeight="1">
      <c r="A8" s="74" t="s">
        <v>15</v>
      </c>
      <c r="B8" s="23"/>
      <c r="C8" s="6"/>
      <c r="D8" s="1"/>
      <c r="E8" s="23"/>
      <c r="F8" s="23"/>
      <c r="G8" s="23"/>
      <c r="H8" s="23"/>
      <c r="I8" s="23"/>
      <c r="J8" s="23"/>
      <c r="K8" s="23"/>
      <c r="L8" s="23"/>
      <c r="M8" s="75"/>
    </row>
    <row r="9" spans="1:13" s="5" customFormat="1" ht="19.5" customHeight="1">
      <c r="A9" s="79" t="s">
        <v>18</v>
      </c>
      <c r="B9" s="24"/>
      <c r="C9" s="7">
        <v>1</v>
      </c>
      <c r="D9" s="8" t="s">
        <v>14</v>
      </c>
      <c r="E9" s="29">
        <f>일위대가호표!F10</f>
        <v>7469</v>
      </c>
      <c r="F9" s="23">
        <f>ROUND(C9*E9,0)</f>
        <v>7469</v>
      </c>
      <c r="G9" s="29">
        <f>일위대가호표!H10</f>
        <v>30590</v>
      </c>
      <c r="H9" s="23">
        <f>ROUND(C9*G9,0)</f>
        <v>30590</v>
      </c>
      <c r="I9" s="29">
        <f>일위대가호표!J10</f>
        <v>1263</v>
      </c>
      <c r="J9" s="23">
        <f>ROUND(C9*I9,0)</f>
        <v>1263</v>
      </c>
      <c r="K9" s="23">
        <f>E9+G9+I9</f>
        <v>39322</v>
      </c>
      <c r="L9" s="23">
        <f>F9+H9+J9</f>
        <v>39322</v>
      </c>
      <c r="M9" s="80" t="s">
        <v>20</v>
      </c>
    </row>
    <row r="10" spans="1:13" s="5" customFormat="1" ht="19.5" customHeight="1">
      <c r="A10" s="79" t="s">
        <v>41</v>
      </c>
      <c r="B10" s="25" t="s">
        <v>42</v>
      </c>
      <c r="C10" s="6">
        <v>3</v>
      </c>
      <c r="D10" s="8" t="s">
        <v>43</v>
      </c>
      <c r="E10" s="23">
        <f>H12</f>
        <v>30590</v>
      </c>
      <c r="F10" s="23">
        <f>ROUND(E10*C10%,0)</f>
        <v>918</v>
      </c>
      <c r="G10" s="23"/>
      <c r="H10" s="23"/>
      <c r="I10" s="23"/>
      <c r="J10" s="23"/>
      <c r="K10" s="23">
        <f>E10+G10+I10</f>
        <v>30590</v>
      </c>
      <c r="L10" s="23">
        <f>F10+H10+J10</f>
        <v>918</v>
      </c>
      <c r="M10" s="81"/>
    </row>
    <row r="11" spans="1:13" s="5" customFormat="1" ht="19.5" customHeight="1">
      <c r="A11" s="79"/>
      <c r="B11" s="25"/>
      <c r="C11" s="6"/>
      <c r="D11" s="8"/>
      <c r="E11" s="23"/>
      <c r="F11" s="23"/>
      <c r="G11" s="23"/>
      <c r="H11" s="23"/>
      <c r="I11" s="23"/>
      <c r="J11" s="23"/>
      <c r="K11" s="23"/>
      <c r="L11" s="23"/>
      <c r="M11" s="81"/>
    </row>
    <row r="12" spans="1:13" s="5" customFormat="1" ht="19.5" customHeight="1">
      <c r="A12" s="77" t="s">
        <v>0</v>
      </c>
      <c r="B12" s="24"/>
      <c r="C12" s="7"/>
      <c r="D12" s="8"/>
      <c r="E12" s="29"/>
      <c r="F12" s="30">
        <f>SUM(F9:F10)</f>
        <v>8387</v>
      </c>
      <c r="G12" s="29"/>
      <c r="H12" s="30">
        <f>SUM(H9:H11)</f>
        <v>30590</v>
      </c>
      <c r="I12" s="30"/>
      <c r="J12" s="30">
        <f>SUM(J9:J11)</f>
        <v>1263</v>
      </c>
      <c r="K12" s="29"/>
      <c r="L12" s="30">
        <f>SUM(F12:J12)</f>
        <v>40240</v>
      </c>
      <c r="M12" s="78"/>
    </row>
    <row r="13" spans="1:13" s="5" customFormat="1" ht="19.5" customHeight="1">
      <c r="A13" s="82"/>
      <c r="B13" s="25"/>
      <c r="C13" s="6"/>
      <c r="D13" s="1"/>
      <c r="E13" s="23"/>
      <c r="F13" s="29"/>
      <c r="G13" s="23"/>
      <c r="H13" s="23"/>
      <c r="I13" s="23"/>
      <c r="J13" s="23"/>
      <c r="K13" s="23"/>
      <c r="L13" s="29"/>
      <c r="M13" s="81"/>
    </row>
    <row r="14" spans="1:13" s="5" customFormat="1" ht="19.5" customHeight="1">
      <c r="A14" s="74" t="s">
        <v>6</v>
      </c>
      <c r="B14" s="25"/>
      <c r="C14" s="6"/>
      <c r="D14" s="1"/>
      <c r="E14" s="23"/>
      <c r="F14" s="30">
        <f>F7+F12</f>
        <v>248387</v>
      </c>
      <c r="G14" s="23"/>
      <c r="H14" s="30">
        <f>H7+H12</f>
        <v>30590</v>
      </c>
      <c r="I14" s="30"/>
      <c r="J14" s="30">
        <f>J7+J12</f>
        <v>1263</v>
      </c>
      <c r="K14" s="23"/>
      <c r="L14" s="30">
        <f>F14+H14+J14</f>
        <v>280240</v>
      </c>
      <c r="M14" s="81"/>
    </row>
    <row r="15" spans="1:13" s="5" customFormat="1" ht="19.5" customHeight="1" thickBot="1">
      <c r="A15" s="83"/>
      <c r="B15" s="68"/>
      <c r="C15" s="69"/>
      <c r="D15" s="70"/>
      <c r="E15" s="71"/>
      <c r="F15" s="72"/>
      <c r="G15" s="71"/>
      <c r="H15" s="72"/>
      <c r="I15" s="71"/>
      <c r="J15" s="72"/>
      <c r="K15" s="71"/>
      <c r="L15" s="72"/>
      <c r="M15" s="84"/>
    </row>
    <row r="18" ht="13.5">
      <c r="F18" s="49"/>
    </row>
    <row r="20" ht="13.5">
      <c r="E20" s="48"/>
    </row>
  </sheetData>
  <sheetProtection/>
  <mergeCells count="10">
    <mergeCell ref="A1:M1"/>
    <mergeCell ref="A2:A3"/>
    <mergeCell ref="B2:B3"/>
    <mergeCell ref="C2:C3"/>
    <mergeCell ref="D2:D3"/>
    <mergeCell ref="E2:F2"/>
    <mergeCell ref="G2:H2"/>
    <mergeCell ref="I2:J2"/>
    <mergeCell ref="K2:L2"/>
    <mergeCell ref="M2:M3"/>
  </mergeCells>
  <printOptions horizontalCentered="1"/>
  <pageMargins left="0.35433070866141736" right="0.35433070866141736" top="0.4330708661417323" bottom="0.4330708661417323" header="0.4330708661417323" footer="0.15748031496062992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"/>
  <sheetViews>
    <sheetView view="pageBreakPreview" zoomScaleSheetLayoutView="100" zoomScalePageLayoutView="0" workbookViewId="0" topLeftCell="A1">
      <pane ySplit="3" topLeftCell="A4" activePane="bottomLeft" state="frozen"/>
      <selection pane="topLeft" activeCell="I13" sqref="I13"/>
      <selection pane="bottomLeft" activeCell="A1" sqref="A1:M1"/>
    </sheetView>
  </sheetViews>
  <sheetFormatPr defaultColWidth="7.10546875" defaultRowHeight="17.25" customHeight="1"/>
  <cols>
    <col min="1" max="1" width="20.88671875" style="26" customWidth="1"/>
    <col min="2" max="2" width="15.5546875" style="27" customWidth="1"/>
    <col min="3" max="3" width="6.77734375" style="4" customWidth="1"/>
    <col min="4" max="4" width="4.77734375" style="9" customWidth="1"/>
    <col min="5" max="12" width="10.3359375" style="26" customWidth="1"/>
    <col min="13" max="13" width="24.4453125" style="28" customWidth="1"/>
    <col min="14" max="14" width="6.88671875" style="10" customWidth="1"/>
    <col min="15" max="17" width="6.88671875" style="4" customWidth="1"/>
    <col min="18" max="16384" width="7.10546875" style="4" customWidth="1"/>
  </cols>
  <sheetData>
    <row r="1" spans="1:13" ht="34.5" customHeight="1">
      <c r="A1" s="107" t="s">
        <v>75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9"/>
    </row>
    <row r="2" spans="1:14" s="5" customFormat="1" ht="19.5" customHeight="1">
      <c r="A2" s="110" t="s">
        <v>76</v>
      </c>
      <c r="B2" s="112" t="s">
        <v>77</v>
      </c>
      <c r="C2" s="114" t="s">
        <v>134</v>
      </c>
      <c r="D2" s="114" t="s">
        <v>78</v>
      </c>
      <c r="E2" s="112" t="s">
        <v>3</v>
      </c>
      <c r="F2" s="112"/>
      <c r="G2" s="112" t="s">
        <v>4</v>
      </c>
      <c r="H2" s="112"/>
      <c r="I2" s="112" t="s">
        <v>5</v>
      </c>
      <c r="J2" s="112"/>
      <c r="K2" s="112" t="s">
        <v>6</v>
      </c>
      <c r="L2" s="112"/>
      <c r="M2" s="116" t="s">
        <v>7</v>
      </c>
      <c r="N2" s="3"/>
    </row>
    <row r="3" spans="1:14" s="5" customFormat="1" ht="19.5" customHeight="1">
      <c r="A3" s="111"/>
      <c r="B3" s="113"/>
      <c r="C3" s="115"/>
      <c r="D3" s="115"/>
      <c r="E3" s="22" t="s">
        <v>8</v>
      </c>
      <c r="F3" s="22" t="s">
        <v>9</v>
      </c>
      <c r="G3" s="22" t="s">
        <v>8</v>
      </c>
      <c r="H3" s="22" t="s">
        <v>9</v>
      </c>
      <c r="I3" s="22" t="s">
        <v>8</v>
      </c>
      <c r="J3" s="22" t="s">
        <v>9</v>
      </c>
      <c r="K3" s="22" t="s">
        <v>8</v>
      </c>
      <c r="L3" s="22" t="s">
        <v>9</v>
      </c>
      <c r="M3" s="117"/>
      <c r="N3" s="3"/>
    </row>
    <row r="4" spans="1:13" ht="17.25" customHeight="1">
      <c r="A4" s="118" t="s">
        <v>19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20"/>
    </row>
    <row r="5" spans="1:13" ht="17.25" customHeight="1">
      <c r="A5" s="64" t="s">
        <v>16</v>
      </c>
      <c r="B5" s="23" t="s">
        <v>17</v>
      </c>
      <c r="C5" s="6">
        <v>4</v>
      </c>
      <c r="D5" s="1" t="s">
        <v>84</v>
      </c>
      <c r="E5" s="31">
        <f>'[1]물가시세표'!D30</f>
        <v>740</v>
      </c>
      <c r="F5" s="23">
        <f>C5*E5</f>
        <v>2960</v>
      </c>
      <c r="G5" s="23"/>
      <c r="H5" s="23"/>
      <c r="I5" s="23"/>
      <c r="J5" s="23"/>
      <c r="K5" s="23">
        <f aca="true" t="shared" si="0" ref="K5:L7">SUM(E5,G5,I5)</f>
        <v>740</v>
      </c>
      <c r="L5" s="29">
        <f t="shared" si="0"/>
        <v>2960</v>
      </c>
      <c r="M5" s="65"/>
    </row>
    <row r="6" spans="1:13" ht="17.25" customHeight="1">
      <c r="A6" s="64" t="s">
        <v>79</v>
      </c>
      <c r="B6" s="25"/>
      <c r="C6" s="6">
        <v>0.1</v>
      </c>
      <c r="D6" s="1" t="s">
        <v>85</v>
      </c>
      <c r="E6" s="23"/>
      <c r="F6" s="29"/>
      <c r="G6" s="23">
        <f>물가시세표!D36</f>
        <v>167926</v>
      </c>
      <c r="H6" s="23">
        <f>ROUND(C6*G6,1)</f>
        <v>16792.6</v>
      </c>
      <c r="I6" s="23"/>
      <c r="J6" s="23"/>
      <c r="K6" s="23">
        <f t="shared" si="0"/>
        <v>167926</v>
      </c>
      <c r="L6" s="29">
        <f>SUM(F6,H6,J6)</f>
        <v>16792.6</v>
      </c>
      <c r="M6" s="65"/>
    </row>
    <row r="7" spans="1:13" ht="17.25" customHeight="1">
      <c r="A7" s="64" t="s">
        <v>80</v>
      </c>
      <c r="B7" s="25"/>
      <c r="C7" s="6">
        <v>0.1</v>
      </c>
      <c r="D7" s="1" t="s">
        <v>85</v>
      </c>
      <c r="E7" s="23"/>
      <c r="F7" s="23"/>
      <c r="G7" s="23">
        <f>물가시세표!D40</f>
        <v>137974</v>
      </c>
      <c r="H7" s="23">
        <f>ROUND(C7*G7,1)</f>
        <v>13797.4</v>
      </c>
      <c r="I7" s="23"/>
      <c r="J7" s="23"/>
      <c r="K7" s="23">
        <f t="shared" si="0"/>
        <v>137974</v>
      </c>
      <c r="L7" s="29">
        <f>SUM(F7,H7,J7)</f>
        <v>13797.4</v>
      </c>
      <c r="M7" s="66"/>
    </row>
    <row r="8" spans="1:14" s="5" customFormat="1" ht="19.5" customHeight="1">
      <c r="A8" s="64" t="s">
        <v>95</v>
      </c>
      <c r="B8" s="23" t="s">
        <v>96</v>
      </c>
      <c r="C8" s="6">
        <v>0.423</v>
      </c>
      <c r="D8" s="1" t="s">
        <v>86</v>
      </c>
      <c r="E8" s="23">
        <v>6379</v>
      </c>
      <c r="F8" s="60">
        <v>2979</v>
      </c>
      <c r="G8" s="23"/>
      <c r="H8" s="23"/>
      <c r="I8" s="23">
        <v>2985</v>
      </c>
      <c r="J8" s="23">
        <v>1263</v>
      </c>
      <c r="K8" s="23">
        <v>10027</v>
      </c>
      <c r="L8" s="29">
        <v>4242</v>
      </c>
      <c r="M8" s="75" t="s">
        <v>97</v>
      </c>
      <c r="N8" s="61"/>
    </row>
    <row r="9" spans="1:13" ht="17.25" customHeight="1">
      <c r="A9" s="64" t="s">
        <v>81</v>
      </c>
      <c r="B9" s="25" t="s">
        <v>82</v>
      </c>
      <c r="C9" s="6">
        <v>0.05</v>
      </c>
      <c r="D9" s="1" t="s">
        <v>87</v>
      </c>
      <c r="E9" s="23"/>
      <c r="F9" s="23">
        <f>ROUND(((H6+H7)*C9),0)</f>
        <v>1530</v>
      </c>
      <c r="G9" s="23"/>
      <c r="H9" s="23"/>
      <c r="I9" s="23"/>
      <c r="J9" s="23"/>
      <c r="K9" s="23"/>
      <c r="L9" s="29"/>
      <c r="M9" s="66"/>
    </row>
    <row r="10" spans="1:13" ht="16.5" customHeight="1" thickBot="1">
      <c r="A10" s="67" t="s">
        <v>83</v>
      </c>
      <c r="B10" s="68"/>
      <c r="C10" s="69"/>
      <c r="D10" s="70"/>
      <c r="E10" s="71"/>
      <c r="F10" s="72">
        <f>SUM(F5:F9)</f>
        <v>7469</v>
      </c>
      <c r="G10" s="71"/>
      <c r="H10" s="72">
        <f>SUM(H5:H9)</f>
        <v>30590</v>
      </c>
      <c r="I10" s="71"/>
      <c r="J10" s="72">
        <f>SUM(J5:J9)</f>
        <v>1263</v>
      </c>
      <c r="K10" s="71"/>
      <c r="L10" s="72">
        <f>J10+H10+F10</f>
        <v>39322</v>
      </c>
      <c r="M10" s="73"/>
    </row>
  </sheetData>
  <sheetProtection/>
  <mergeCells count="11">
    <mergeCell ref="D2:D3"/>
    <mergeCell ref="G2:H2"/>
    <mergeCell ref="A4:M4"/>
    <mergeCell ref="I2:J2"/>
    <mergeCell ref="K2:L2"/>
    <mergeCell ref="E2:F2"/>
    <mergeCell ref="A1:M1"/>
    <mergeCell ref="A2:A3"/>
    <mergeCell ref="B2:B3"/>
    <mergeCell ref="C2:C3"/>
    <mergeCell ref="M2:M3"/>
  </mergeCells>
  <printOptions horizontalCentered="1"/>
  <pageMargins left="0.25" right="0.25" top="0.75" bottom="0.75" header="0.3" footer="0.3"/>
  <pageSetup fitToHeight="2" fitToWidth="1" horizontalDpi="600" verticalDpi="600" orientation="landscape" paperSize="9" scale="80" r:id="rId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zoomScale="115" zoomScaleNormal="115" zoomScalePageLayoutView="0" workbookViewId="0" topLeftCell="A1">
      <selection activeCell="A1" sqref="A1:E1"/>
    </sheetView>
  </sheetViews>
  <sheetFormatPr defaultColWidth="8.88671875" defaultRowHeight="15" customHeight="1"/>
  <cols>
    <col min="1" max="1" width="35.5546875" style="41" customWidth="1"/>
    <col min="2" max="2" width="35.5546875" style="42" customWidth="1"/>
    <col min="3" max="3" width="6.6640625" style="42" customWidth="1"/>
    <col min="4" max="4" width="8.88671875" style="42" customWidth="1"/>
    <col min="5" max="5" width="24.4453125" style="42" customWidth="1"/>
    <col min="6" max="6" width="10.4453125" style="41" customWidth="1"/>
    <col min="7" max="16384" width="8.88671875" style="41" customWidth="1"/>
  </cols>
  <sheetData>
    <row r="1" spans="1:15" s="33" customFormat="1" ht="21.75" customHeight="1">
      <c r="A1" s="121" t="s">
        <v>98</v>
      </c>
      <c r="B1" s="122"/>
      <c r="C1" s="122"/>
      <c r="D1" s="122"/>
      <c r="E1" s="123"/>
      <c r="F1" s="32"/>
      <c r="L1" s="34"/>
      <c r="M1" s="34"/>
      <c r="N1" s="34"/>
      <c r="O1" s="34"/>
    </row>
    <row r="2" spans="1:15" s="33" customFormat="1" ht="15" customHeight="1">
      <c r="A2" s="124" t="s">
        <v>99</v>
      </c>
      <c r="B2" s="125"/>
      <c r="C2" s="125"/>
      <c r="D2" s="125"/>
      <c r="E2" s="126"/>
      <c r="F2" s="35"/>
      <c r="L2" s="34"/>
      <c r="M2" s="34"/>
      <c r="N2" s="34"/>
      <c r="O2" s="34"/>
    </row>
    <row r="3" spans="1:14" s="37" customFormat="1" ht="12" customHeight="1">
      <c r="A3" s="85" t="s">
        <v>21</v>
      </c>
      <c r="B3" s="62" t="s">
        <v>22</v>
      </c>
      <c r="C3" s="62" t="s">
        <v>23</v>
      </c>
      <c r="D3" s="63" t="s">
        <v>24</v>
      </c>
      <c r="E3" s="86" t="s">
        <v>25</v>
      </c>
      <c r="F3" s="36"/>
      <c r="L3" s="38"/>
      <c r="M3" s="38"/>
      <c r="N3" s="38"/>
    </row>
    <row r="4" spans="1:14" s="37" customFormat="1" ht="12" customHeight="1">
      <c r="A4" s="87" t="s">
        <v>26</v>
      </c>
      <c r="B4" s="51"/>
      <c r="C4" s="51"/>
      <c r="D4" s="52"/>
      <c r="E4" s="88"/>
      <c r="F4" s="36"/>
      <c r="L4" s="38"/>
      <c r="M4" s="38"/>
      <c r="N4" s="38"/>
    </row>
    <row r="5" spans="1:15" s="37" customFormat="1" ht="12" customHeight="1">
      <c r="A5" s="89" t="s">
        <v>44</v>
      </c>
      <c r="B5" s="53" t="s">
        <v>100</v>
      </c>
      <c r="C5" s="51" t="s">
        <v>101</v>
      </c>
      <c r="D5" s="54">
        <v>265000</v>
      </c>
      <c r="E5" s="90" t="s">
        <v>102</v>
      </c>
      <c r="F5" s="36"/>
      <c r="G5" s="39"/>
      <c r="H5" s="39"/>
      <c r="I5" s="39"/>
      <c r="J5" s="39"/>
      <c r="K5" s="40"/>
      <c r="L5" s="38"/>
      <c r="M5" s="38"/>
      <c r="N5" s="38"/>
      <c r="O5" s="38"/>
    </row>
    <row r="6" spans="1:15" s="37" customFormat="1" ht="12" customHeight="1">
      <c r="A6" s="89" t="s">
        <v>45</v>
      </c>
      <c r="B6" s="53" t="s">
        <v>103</v>
      </c>
      <c r="C6" s="51" t="s">
        <v>101</v>
      </c>
      <c r="D6" s="54">
        <v>210000</v>
      </c>
      <c r="E6" s="90" t="s">
        <v>102</v>
      </c>
      <c r="F6" s="36"/>
      <c r="G6" s="39"/>
      <c r="H6" s="39"/>
      <c r="I6" s="39"/>
      <c r="J6" s="39"/>
      <c r="K6" s="40"/>
      <c r="L6" s="38"/>
      <c r="M6" s="38"/>
      <c r="N6" s="38"/>
      <c r="O6" s="38"/>
    </row>
    <row r="7" spans="1:15" s="37" customFormat="1" ht="12" customHeight="1">
      <c r="A7" s="89" t="s">
        <v>46</v>
      </c>
      <c r="B7" s="53" t="s">
        <v>104</v>
      </c>
      <c r="C7" s="51" t="s">
        <v>101</v>
      </c>
      <c r="D7" s="54">
        <v>279000</v>
      </c>
      <c r="E7" s="90" t="s">
        <v>102</v>
      </c>
      <c r="F7" s="36"/>
      <c r="G7" s="39"/>
      <c r="H7" s="39"/>
      <c r="I7" s="39"/>
      <c r="J7" s="39"/>
      <c r="K7" s="40"/>
      <c r="L7" s="38"/>
      <c r="M7" s="38"/>
      <c r="N7" s="38"/>
      <c r="O7" s="38"/>
    </row>
    <row r="8" spans="1:15" s="37" customFormat="1" ht="12" customHeight="1">
      <c r="A8" s="89" t="s">
        <v>47</v>
      </c>
      <c r="B8" s="53" t="s">
        <v>105</v>
      </c>
      <c r="C8" s="51" t="s">
        <v>101</v>
      </c>
      <c r="D8" s="54">
        <v>225000</v>
      </c>
      <c r="E8" s="90" t="s">
        <v>102</v>
      </c>
      <c r="F8" s="36"/>
      <c r="G8" s="39"/>
      <c r="H8" s="39"/>
      <c r="I8" s="39"/>
      <c r="J8" s="39"/>
      <c r="K8" s="40"/>
      <c r="L8" s="38"/>
      <c r="M8" s="38"/>
      <c r="N8" s="38"/>
      <c r="O8" s="38"/>
    </row>
    <row r="9" spans="1:15" s="37" customFormat="1" ht="12" customHeight="1">
      <c r="A9" s="89" t="s">
        <v>48</v>
      </c>
      <c r="B9" s="53" t="s">
        <v>106</v>
      </c>
      <c r="C9" s="51" t="s">
        <v>10</v>
      </c>
      <c r="D9" s="54">
        <v>254000</v>
      </c>
      <c r="E9" s="90" t="s">
        <v>107</v>
      </c>
      <c r="F9" s="36"/>
      <c r="G9" s="39"/>
      <c r="H9" s="39"/>
      <c r="I9" s="39"/>
      <c r="J9" s="39"/>
      <c r="K9" s="40"/>
      <c r="L9" s="38"/>
      <c r="M9" s="38"/>
      <c r="N9" s="38"/>
      <c r="O9" s="38"/>
    </row>
    <row r="10" spans="1:15" s="37" customFormat="1" ht="12" customHeight="1">
      <c r="A10" s="89" t="s">
        <v>49</v>
      </c>
      <c r="B10" s="53" t="s">
        <v>91</v>
      </c>
      <c r="C10" s="51" t="s">
        <v>108</v>
      </c>
      <c r="D10" s="54">
        <v>279000</v>
      </c>
      <c r="E10" s="90" t="s">
        <v>90</v>
      </c>
      <c r="F10" s="36"/>
      <c r="G10" s="39"/>
      <c r="H10" s="39"/>
      <c r="I10" s="39"/>
      <c r="J10" s="39"/>
      <c r="K10" s="40"/>
      <c r="L10" s="38"/>
      <c r="M10" s="38"/>
      <c r="N10" s="38"/>
      <c r="O10" s="38"/>
    </row>
    <row r="11" spans="1:15" s="37" customFormat="1" ht="12" customHeight="1">
      <c r="A11" s="89" t="s">
        <v>50</v>
      </c>
      <c r="B11" s="53" t="s">
        <v>109</v>
      </c>
      <c r="C11" s="51" t="s">
        <v>10</v>
      </c>
      <c r="D11" s="54">
        <v>245000</v>
      </c>
      <c r="E11" s="90" t="s">
        <v>102</v>
      </c>
      <c r="F11" s="36"/>
      <c r="G11" s="39"/>
      <c r="H11" s="39"/>
      <c r="I11" s="39"/>
      <c r="J11" s="39"/>
      <c r="K11" s="40"/>
      <c r="L11" s="38"/>
      <c r="M11" s="38"/>
      <c r="N11" s="38"/>
      <c r="O11" s="38"/>
    </row>
    <row r="12" spans="1:15" s="37" customFormat="1" ht="12" customHeight="1">
      <c r="A12" s="89" t="s">
        <v>51</v>
      </c>
      <c r="B12" s="53" t="s">
        <v>110</v>
      </c>
      <c r="C12" s="51" t="s">
        <v>108</v>
      </c>
      <c r="D12" s="54">
        <v>267000</v>
      </c>
      <c r="E12" s="90" t="s">
        <v>107</v>
      </c>
      <c r="F12" s="36"/>
      <c r="G12" s="39"/>
      <c r="H12" s="39"/>
      <c r="I12" s="39"/>
      <c r="J12" s="39"/>
      <c r="K12" s="40"/>
      <c r="L12" s="38"/>
      <c r="M12" s="38"/>
      <c r="N12" s="38"/>
      <c r="O12" s="38"/>
    </row>
    <row r="13" spans="1:15" s="37" customFormat="1" ht="12" customHeight="1">
      <c r="A13" s="89" t="s">
        <v>52</v>
      </c>
      <c r="B13" s="53" t="s">
        <v>92</v>
      </c>
      <c r="C13" s="51" t="s">
        <v>108</v>
      </c>
      <c r="D13" s="54">
        <v>267000</v>
      </c>
      <c r="E13" s="90" t="s">
        <v>90</v>
      </c>
      <c r="F13" s="36"/>
      <c r="G13" s="39"/>
      <c r="H13" s="39"/>
      <c r="I13" s="39"/>
      <c r="J13" s="39"/>
      <c r="K13" s="40"/>
      <c r="L13" s="38"/>
      <c r="M13" s="38"/>
      <c r="N13" s="38"/>
      <c r="O13" s="38"/>
    </row>
    <row r="14" spans="1:15" s="37" customFormat="1" ht="12" customHeight="1">
      <c r="A14" s="89" t="s">
        <v>53</v>
      </c>
      <c r="B14" s="53" t="s">
        <v>93</v>
      </c>
      <c r="C14" s="51" t="s">
        <v>10</v>
      </c>
      <c r="D14" s="54">
        <v>218000</v>
      </c>
      <c r="E14" s="90" t="s">
        <v>107</v>
      </c>
      <c r="F14" s="36"/>
      <c r="G14" s="39"/>
      <c r="H14" s="39"/>
      <c r="I14" s="39"/>
      <c r="J14" s="39"/>
      <c r="K14" s="40"/>
      <c r="L14" s="38"/>
      <c r="M14" s="38"/>
      <c r="N14" s="38"/>
      <c r="O14" s="38"/>
    </row>
    <row r="15" spans="1:15" s="37" customFormat="1" ht="12" customHeight="1">
      <c r="A15" s="89" t="s">
        <v>54</v>
      </c>
      <c r="B15" s="53" t="s">
        <v>94</v>
      </c>
      <c r="C15" s="51" t="s">
        <v>10</v>
      </c>
      <c r="D15" s="54">
        <v>239000</v>
      </c>
      <c r="E15" s="90" t="s">
        <v>107</v>
      </c>
      <c r="F15" s="36"/>
      <c r="G15" s="39"/>
      <c r="H15" s="39"/>
      <c r="I15" s="39"/>
      <c r="J15" s="39"/>
      <c r="K15" s="40"/>
      <c r="L15" s="38"/>
      <c r="M15" s="38"/>
      <c r="N15" s="38"/>
      <c r="O15" s="38"/>
    </row>
    <row r="16" spans="1:15" s="37" customFormat="1" ht="12" customHeight="1">
      <c r="A16" s="89" t="s">
        <v>55</v>
      </c>
      <c r="B16" s="53" t="s">
        <v>111</v>
      </c>
      <c r="C16" s="51" t="s">
        <v>108</v>
      </c>
      <c r="D16" s="54">
        <v>267000</v>
      </c>
      <c r="E16" s="90" t="s">
        <v>107</v>
      </c>
      <c r="F16" s="36"/>
      <c r="G16" s="39"/>
      <c r="H16" s="39"/>
      <c r="I16" s="39"/>
      <c r="J16" s="39"/>
      <c r="K16" s="40"/>
      <c r="L16" s="38"/>
      <c r="M16" s="38"/>
      <c r="N16" s="38"/>
      <c r="O16" s="38"/>
    </row>
    <row r="17" spans="1:15" s="37" customFormat="1" ht="12" customHeight="1">
      <c r="A17" s="89" t="s">
        <v>56</v>
      </c>
      <c r="B17" s="53" t="s">
        <v>112</v>
      </c>
      <c r="C17" s="51" t="s">
        <v>108</v>
      </c>
      <c r="D17" s="54">
        <v>240000</v>
      </c>
      <c r="E17" s="90" t="s">
        <v>107</v>
      </c>
      <c r="F17" s="36"/>
      <c r="G17" s="39"/>
      <c r="H17" s="39"/>
      <c r="I17" s="39"/>
      <c r="J17" s="39"/>
      <c r="K17" s="40"/>
      <c r="L17" s="38"/>
      <c r="M17" s="38"/>
      <c r="N17" s="38"/>
      <c r="O17" s="38"/>
    </row>
    <row r="18" spans="1:15" s="37" customFormat="1" ht="12" customHeight="1">
      <c r="A18" s="89" t="s">
        <v>57</v>
      </c>
      <c r="B18" s="53" t="s">
        <v>113</v>
      </c>
      <c r="C18" s="51" t="s">
        <v>114</v>
      </c>
      <c r="D18" s="54">
        <v>260000</v>
      </c>
      <c r="E18" s="90" t="s">
        <v>107</v>
      </c>
      <c r="F18" s="36"/>
      <c r="G18" s="39"/>
      <c r="H18" s="39"/>
      <c r="I18" s="39"/>
      <c r="J18" s="39"/>
      <c r="K18" s="40"/>
      <c r="L18" s="38"/>
      <c r="M18" s="38"/>
      <c r="N18" s="38"/>
      <c r="O18" s="38"/>
    </row>
    <row r="19" spans="1:15" s="37" customFormat="1" ht="12" customHeight="1">
      <c r="A19" s="89" t="s">
        <v>58</v>
      </c>
      <c r="B19" s="53" t="s">
        <v>115</v>
      </c>
      <c r="C19" s="51" t="s">
        <v>108</v>
      </c>
      <c r="D19" s="54">
        <v>269000</v>
      </c>
      <c r="E19" s="90" t="s">
        <v>107</v>
      </c>
      <c r="F19" s="36"/>
      <c r="G19" s="39"/>
      <c r="H19" s="39"/>
      <c r="I19" s="39"/>
      <c r="J19" s="39"/>
      <c r="K19" s="40"/>
      <c r="L19" s="38"/>
      <c r="M19" s="38"/>
      <c r="N19" s="38"/>
      <c r="O19" s="38"/>
    </row>
    <row r="20" spans="1:15" s="37" customFormat="1" ht="12" customHeight="1">
      <c r="A20" s="89" t="s">
        <v>59</v>
      </c>
      <c r="B20" s="53" t="s">
        <v>116</v>
      </c>
      <c r="C20" s="51" t="s">
        <v>108</v>
      </c>
      <c r="D20" s="54">
        <v>279000</v>
      </c>
      <c r="E20" s="90" t="s">
        <v>107</v>
      </c>
      <c r="F20" s="36"/>
      <c r="G20" s="39"/>
      <c r="H20" s="39"/>
      <c r="I20" s="39"/>
      <c r="J20" s="39"/>
      <c r="K20" s="40"/>
      <c r="L20" s="38"/>
      <c r="M20" s="38"/>
      <c r="N20" s="38"/>
      <c r="O20" s="38"/>
    </row>
    <row r="21" spans="1:15" s="37" customFormat="1" ht="12" customHeight="1">
      <c r="A21" s="89" t="s">
        <v>60</v>
      </c>
      <c r="B21" s="53" t="s">
        <v>117</v>
      </c>
      <c r="C21" s="51" t="s">
        <v>108</v>
      </c>
      <c r="D21" s="54">
        <v>267000</v>
      </c>
      <c r="E21" s="90" t="s">
        <v>107</v>
      </c>
      <c r="F21" s="36"/>
      <c r="G21" s="39"/>
      <c r="H21" s="39"/>
      <c r="I21" s="39"/>
      <c r="J21" s="39"/>
      <c r="K21" s="40"/>
      <c r="L21" s="38"/>
      <c r="M21" s="38"/>
      <c r="N21" s="38"/>
      <c r="O21" s="38"/>
    </row>
    <row r="22" spans="1:15" s="37" customFormat="1" ht="12" customHeight="1">
      <c r="A22" s="89" t="s">
        <v>61</v>
      </c>
      <c r="B22" s="53" t="s">
        <v>118</v>
      </c>
      <c r="C22" s="51" t="s">
        <v>108</v>
      </c>
      <c r="D22" s="54">
        <v>310000</v>
      </c>
      <c r="E22" s="90" t="s">
        <v>107</v>
      </c>
      <c r="F22" s="36"/>
      <c r="G22" s="39"/>
      <c r="H22" s="39"/>
      <c r="I22" s="39"/>
      <c r="J22" s="39"/>
      <c r="K22" s="40"/>
      <c r="L22" s="38"/>
      <c r="M22" s="38"/>
      <c r="N22" s="38"/>
      <c r="O22" s="38"/>
    </row>
    <row r="23" spans="1:15" s="37" customFormat="1" ht="12" customHeight="1">
      <c r="A23" s="89" t="s">
        <v>62</v>
      </c>
      <c r="B23" s="53" t="s">
        <v>119</v>
      </c>
      <c r="C23" s="51" t="s">
        <v>108</v>
      </c>
      <c r="D23" s="54">
        <v>347000</v>
      </c>
      <c r="E23" s="90" t="s">
        <v>107</v>
      </c>
      <c r="F23" s="36"/>
      <c r="G23" s="39"/>
      <c r="H23" s="39"/>
      <c r="I23" s="39"/>
      <c r="J23" s="39"/>
      <c r="K23" s="40"/>
      <c r="L23" s="38"/>
      <c r="M23" s="38"/>
      <c r="N23" s="38"/>
      <c r="O23" s="38"/>
    </row>
    <row r="24" spans="1:15" s="37" customFormat="1" ht="12" customHeight="1">
      <c r="A24" s="89" t="s">
        <v>63</v>
      </c>
      <c r="B24" s="53" t="s">
        <v>120</v>
      </c>
      <c r="C24" s="51" t="s">
        <v>108</v>
      </c>
      <c r="D24" s="54">
        <v>355000</v>
      </c>
      <c r="E24" s="90" t="s">
        <v>107</v>
      </c>
      <c r="F24" s="36"/>
      <c r="G24" s="39"/>
      <c r="H24" s="39"/>
      <c r="I24" s="39"/>
      <c r="J24" s="39"/>
      <c r="K24" s="40"/>
      <c r="L24" s="38"/>
      <c r="M24" s="38"/>
      <c r="N24" s="38"/>
      <c r="O24" s="38"/>
    </row>
    <row r="25" spans="1:15" s="37" customFormat="1" ht="12" customHeight="1">
      <c r="A25" s="89" t="s">
        <v>64</v>
      </c>
      <c r="B25" s="53" t="s">
        <v>121</v>
      </c>
      <c r="C25" s="51" t="s">
        <v>108</v>
      </c>
      <c r="D25" s="54">
        <v>336000</v>
      </c>
      <c r="E25" s="90" t="s">
        <v>107</v>
      </c>
      <c r="F25" s="36"/>
      <c r="G25" s="39"/>
      <c r="H25" s="39"/>
      <c r="I25" s="39"/>
      <c r="J25" s="39"/>
      <c r="K25" s="40"/>
      <c r="L25" s="38"/>
      <c r="M25" s="38"/>
      <c r="N25" s="38"/>
      <c r="O25" s="38"/>
    </row>
    <row r="26" spans="1:15" s="37" customFormat="1" ht="12" customHeight="1">
      <c r="A26" s="89" t="s">
        <v>65</v>
      </c>
      <c r="B26" s="53" t="s">
        <v>122</v>
      </c>
      <c r="C26" s="51" t="s">
        <v>108</v>
      </c>
      <c r="D26" s="54">
        <v>385000</v>
      </c>
      <c r="E26" s="90" t="s">
        <v>107</v>
      </c>
      <c r="F26" s="36"/>
      <c r="G26" s="39"/>
      <c r="H26" s="39"/>
      <c r="I26" s="39"/>
      <c r="J26" s="39"/>
      <c r="K26" s="40"/>
      <c r="L26" s="38"/>
      <c r="M26" s="38"/>
      <c r="N26" s="38"/>
      <c r="O26" s="38"/>
    </row>
    <row r="27" spans="1:15" s="37" customFormat="1" ht="12" customHeight="1">
      <c r="A27" s="89" t="s">
        <v>66</v>
      </c>
      <c r="B27" s="53" t="s">
        <v>123</v>
      </c>
      <c r="C27" s="51" t="s">
        <v>108</v>
      </c>
      <c r="D27" s="54">
        <v>385000</v>
      </c>
      <c r="E27" s="90" t="s">
        <v>107</v>
      </c>
      <c r="F27" s="36"/>
      <c r="G27" s="39"/>
      <c r="H27" s="39"/>
      <c r="I27" s="39"/>
      <c r="J27" s="39"/>
      <c r="K27" s="40"/>
      <c r="L27" s="38"/>
      <c r="M27" s="38"/>
      <c r="N27" s="38"/>
      <c r="O27" s="38"/>
    </row>
    <row r="28" spans="1:14" s="46" customFormat="1" ht="12" customHeight="1">
      <c r="A28" s="89"/>
      <c r="B28" s="53"/>
      <c r="C28" s="51"/>
      <c r="D28" s="54"/>
      <c r="E28" s="91"/>
      <c r="F28" s="45"/>
      <c r="L28" s="47"/>
      <c r="M28" s="47"/>
      <c r="N28" s="47"/>
    </row>
    <row r="29" spans="1:15" s="33" customFormat="1" ht="12" customHeight="1">
      <c r="A29" s="89" t="s">
        <v>124</v>
      </c>
      <c r="B29" s="53" t="s">
        <v>28</v>
      </c>
      <c r="C29" s="51" t="s">
        <v>11</v>
      </c>
      <c r="D29" s="54">
        <v>27658</v>
      </c>
      <c r="E29" s="90" t="s">
        <v>125</v>
      </c>
      <c r="F29" s="35"/>
      <c r="L29" s="34"/>
      <c r="M29" s="34"/>
      <c r="N29" s="34"/>
      <c r="O29" s="34"/>
    </row>
    <row r="30" spans="1:14" s="37" customFormat="1" ht="12" customHeight="1">
      <c r="A30" s="92" t="s">
        <v>29</v>
      </c>
      <c r="B30" s="55" t="s">
        <v>126</v>
      </c>
      <c r="C30" s="51" t="s">
        <v>27</v>
      </c>
      <c r="D30" s="54">
        <v>740</v>
      </c>
      <c r="E30" s="90" t="s">
        <v>127</v>
      </c>
      <c r="F30" s="36"/>
      <c r="L30" s="38"/>
      <c r="M30" s="38"/>
      <c r="N30" s="38"/>
    </row>
    <row r="31" spans="1:14" s="37" customFormat="1" ht="12" customHeight="1">
      <c r="A31" s="89" t="s">
        <v>30</v>
      </c>
      <c r="B31" s="53" t="s">
        <v>128</v>
      </c>
      <c r="C31" s="51" t="s">
        <v>31</v>
      </c>
      <c r="D31" s="54">
        <v>6000</v>
      </c>
      <c r="E31" s="90" t="s">
        <v>129</v>
      </c>
      <c r="F31" s="36"/>
      <c r="L31" s="38"/>
      <c r="M31" s="38"/>
      <c r="N31" s="38"/>
    </row>
    <row r="32" spans="1:14" s="37" customFormat="1" ht="12" customHeight="1">
      <c r="A32" s="89" t="s">
        <v>32</v>
      </c>
      <c r="B32" s="53" t="s">
        <v>33</v>
      </c>
      <c r="C32" s="51" t="s">
        <v>11</v>
      </c>
      <c r="D32" s="54">
        <v>35000</v>
      </c>
      <c r="E32" s="90" t="s">
        <v>130</v>
      </c>
      <c r="F32" s="36"/>
      <c r="L32" s="38"/>
      <c r="M32" s="38"/>
      <c r="N32" s="38"/>
    </row>
    <row r="33" spans="1:14" s="37" customFormat="1" ht="12" customHeight="1">
      <c r="A33" s="89" t="s">
        <v>34</v>
      </c>
      <c r="B33" s="53"/>
      <c r="C33" s="51" t="s">
        <v>35</v>
      </c>
      <c r="D33" s="54">
        <v>1972</v>
      </c>
      <c r="E33" s="90" t="s">
        <v>131</v>
      </c>
      <c r="F33" s="36"/>
      <c r="L33" s="38"/>
      <c r="M33" s="38"/>
      <c r="N33" s="38"/>
    </row>
    <row r="34" spans="1:14" s="37" customFormat="1" ht="12" customHeight="1">
      <c r="A34" s="99"/>
      <c r="B34" s="50"/>
      <c r="C34" s="51"/>
      <c r="D34" s="52"/>
      <c r="E34" s="88"/>
      <c r="F34" s="36"/>
      <c r="L34" s="38"/>
      <c r="M34" s="38"/>
      <c r="N34" s="38"/>
    </row>
    <row r="35" spans="1:14" s="37" customFormat="1" ht="12" customHeight="1">
      <c r="A35" s="87" t="s">
        <v>36</v>
      </c>
      <c r="B35" s="51"/>
      <c r="C35" s="51"/>
      <c r="D35" s="52"/>
      <c r="E35" s="88"/>
      <c r="F35" s="36"/>
      <c r="L35" s="38"/>
      <c r="M35" s="38"/>
      <c r="N35" s="38"/>
    </row>
    <row r="36" spans="1:14" s="37" customFormat="1" ht="12" customHeight="1">
      <c r="A36" s="89" t="s">
        <v>1</v>
      </c>
      <c r="B36" s="53"/>
      <c r="C36" s="51" t="s">
        <v>37</v>
      </c>
      <c r="D36" s="56">
        <v>167926</v>
      </c>
      <c r="E36" s="90" t="s">
        <v>132</v>
      </c>
      <c r="F36" s="36"/>
      <c r="L36" s="38"/>
      <c r="M36" s="38"/>
      <c r="N36" s="38"/>
    </row>
    <row r="37" spans="1:5" ht="12" customHeight="1">
      <c r="A37" s="89" t="s">
        <v>2</v>
      </c>
      <c r="B37" s="53"/>
      <c r="C37" s="51" t="s">
        <v>37</v>
      </c>
      <c r="D37" s="56">
        <v>138989</v>
      </c>
      <c r="E37" s="90" t="s">
        <v>132</v>
      </c>
    </row>
    <row r="38" spans="1:5" ht="12" customHeight="1">
      <c r="A38" s="89" t="s">
        <v>38</v>
      </c>
      <c r="B38" s="53"/>
      <c r="C38" s="51" t="s">
        <v>37</v>
      </c>
      <c r="D38" s="56">
        <v>211203</v>
      </c>
      <c r="E38" s="90" t="s">
        <v>132</v>
      </c>
    </row>
    <row r="39" spans="1:5" ht="12" customHeight="1">
      <c r="A39" s="93" t="s">
        <v>39</v>
      </c>
      <c r="B39" s="57"/>
      <c r="C39" s="58" t="s">
        <v>37</v>
      </c>
      <c r="D39" s="59">
        <v>225461</v>
      </c>
      <c r="E39" s="90" t="s">
        <v>132</v>
      </c>
    </row>
    <row r="40" spans="1:5" ht="12" customHeight="1" thickBot="1">
      <c r="A40" s="94" t="s">
        <v>40</v>
      </c>
      <c r="B40" s="95"/>
      <c r="C40" s="96" t="s">
        <v>37</v>
      </c>
      <c r="D40" s="97">
        <v>137974</v>
      </c>
      <c r="E40" s="98" t="s">
        <v>133</v>
      </c>
    </row>
  </sheetData>
  <sheetProtection/>
  <mergeCells count="2">
    <mergeCell ref="A1:E1"/>
    <mergeCell ref="A2:E2"/>
  </mergeCells>
  <printOptions horizontalCentered="1"/>
  <pageMargins left="0.3937007874015748" right="0.3937007874015748" top="0.7480314960629921" bottom="0.5511811023622047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트인로드</dc:creator>
  <cp:keywords/>
  <dc:description/>
  <cp:lastModifiedBy>Windows 사용자</cp:lastModifiedBy>
  <cp:lastPrinted>2018-09-10T08:14:20Z</cp:lastPrinted>
  <dcterms:created xsi:type="dcterms:W3CDTF">2004-02-12T00:49:17Z</dcterms:created>
  <dcterms:modified xsi:type="dcterms:W3CDTF">2020-10-06T02:24:28Z</dcterms:modified>
  <cp:category/>
  <cp:version/>
  <cp:contentType/>
  <cp:contentStatus/>
</cp:coreProperties>
</file>