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5371" windowWidth="20730" windowHeight="7455" tabRatio="954" activeTab="3"/>
  </bookViews>
  <sheets>
    <sheet name="표지" sheetId="1" r:id="rId1"/>
    <sheet name="차선분리대(무단횡단금지대)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'일위대가호표'!$A$1:$M$19</definedName>
  </definedNames>
  <calcPr fullCalcOnLoad="1"/>
</workbook>
</file>

<file path=xl/sharedStrings.xml><?xml version="1.0" encoding="utf-8"?>
<sst xmlns="http://schemas.openxmlformats.org/spreadsheetml/2006/main" count="119" uniqueCount="92">
  <si>
    <t>소  계</t>
  </si>
  <si>
    <t>특별인부</t>
  </si>
  <si>
    <t>보통인부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</si>
  <si>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</si>
  <si>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</si>
  <si>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</si>
  <si>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</si>
  <si>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</si>
  <si>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</si>
  <si>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</si>
  <si>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</si>
  <si>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</si>
  <si>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</si>
  <si>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</si>
  <si>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1. 자재비</t>
  </si>
  <si>
    <t>EA</t>
  </si>
  <si>
    <t>- 일  위  대  가 -</t>
  </si>
  <si>
    <t>(가격단위 : 원)</t>
  </si>
  <si>
    <t>제1호표</t>
  </si>
  <si>
    <t>제2호표</t>
  </si>
  <si>
    <t>2. 설치비 - 앵커식</t>
  </si>
  <si>
    <t>차선분리대 설치</t>
  </si>
  <si>
    <t>set</t>
  </si>
  <si>
    <t xml:space="preserve"> 교통안전관리</t>
  </si>
  <si>
    <t>DAY</t>
  </si>
  <si>
    <t>차선분리대(연결형)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</si>
  <si>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</si>
  <si>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</si>
  <si>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</si>
  <si>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</si>
  <si>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</si>
  <si>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</si>
  <si>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</si>
  <si>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</si>
  <si>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</si>
  <si>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</si>
  <si>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</si>
  <si>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</si>
  <si>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인</t>
  </si>
  <si>
    <t>일반기계운전사</t>
  </si>
  <si>
    <t xml:space="preserve"> * 제1호표 : 차선분리대 설치</t>
  </si>
  <si>
    <t>특별인부</t>
  </si>
  <si>
    <t>발전기</t>
  </si>
  <si>
    <t>25kw</t>
  </si>
  <si>
    <t>hr</t>
  </si>
  <si>
    <t>공구손료</t>
  </si>
  <si>
    <t>노무비의 3%</t>
  </si>
  <si>
    <t>%</t>
  </si>
  <si>
    <t>잡재료비</t>
  </si>
  <si>
    <t>계</t>
  </si>
  <si>
    <t xml:space="preserve"> * 제2호표 : 교통 통제 및 안전 관리</t>
  </si>
  <si>
    <t>보통인부</t>
  </si>
  <si>
    <t>인력</t>
  </si>
  <si>
    <t>TR-05, 차선분리대(무단횡단금지대, 연결형), 앵커식</t>
  </si>
  <si>
    <t>차선분리대 설치공사 - 무단횡단금지대 독립형(Ø96 * 975H * 2,000W)</t>
  </si>
  <si>
    <t>Ø96*975H*2000W, 앵커식</t>
  </si>
  <si>
    <t xml:space="preserve">TR-05, 차선분리대(무단횡단금지대 : 연결형) (2020년) </t>
  </si>
  <si>
    <t>*** 물가시세표 ***</t>
  </si>
  <si>
    <t>물 가 시 세 표 (2020년 하반기 단가적용)</t>
  </si>
  <si>
    <t>품    명</t>
  </si>
  <si>
    <t>규    격</t>
  </si>
  <si>
    <t>단 위</t>
  </si>
  <si>
    <t>적용단가</t>
  </si>
  <si>
    <t>비   고</t>
  </si>
  <si>
    <t>제1호.자 재 비</t>
  </si>
  <si>
    <t>TR-01 차선분리대(무단횡단금지대, 독립형)</t>
  </si>
  <si>
    <t>Φ95 x 965 x 1800W, 앵커식</t>
  </si>
  <si>
    <t>EA</t>
  </si>
  <si>
    <t>2020 물가자료 10월 1 P.208</t>
  </si>
  <si>
    <t>TR-02 차선분리대(무단횡단금지대, 독립형)</t>
  </si>
  <si>
    <t>Φ95 x 965 x 2000W, 앵커식</t>
  </si>
  <si>
    <t>2020 물가자료 10월 1 P.208</t>
  </si>
  <si>
    <t>TR-03 차선분리대(무단횡단금지대, 연결형)</t>
  </si>
  <si>
    <t>2020 물가자료 10월 1 P.208</t>
  </si>
  <si>
    <t>TR-04 차선분리대(무단횡단금지대, 독립형)</t>
  </si>
  <si>
    <t>Φ95 x 975 x 2000W, 앵커식</t>
  </si>
  <si>
    <t>2020 물가자료 10월 1 P.208</t>
  </si>
  <si>
    <t>TR-05 차선분리대(무단횡단금지대, 연결형)</t>
  </si>
  <si>
    <t>2020 물가자료 10월 1 P.208</t>
  </si>
  <si>
    <t>시중 노임단가 (2020년 하반기 단가적용)</t>
  </si>
  <si>
    <t>품    명</t>
  </si>
  <si>
    <t>규    격</t>
  </si>
  <si>
    <t>단 위</t>
  </si>
  <si>
    <t>적용단가</t>
  </si>
  <si>
    <t>비   고</t>
  </si>
  <si>
    <t>제2호.인 건 비</t>
  </si>
  <si>
    <t>인</t>
  </si>
  <si>
    <t>2020 물가자료 10월 2 P.298</t>
  </si>
  <si>
    <t>2020 물가자료 10월 2 P.298</t>
  </si>
  <si>
    <t>일반기계운전사</t>
  </si>
  <si>
    <t>2020 물가자료 10월 2 P.299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</si>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</sst>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5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sz val="8"/>
      <name val="굴림"/>
      <family val="3"/>
    </font>
    <font>
      <b/>
      <sz val="16"/>
      <name val="돋움"/>
      <family val="3"/>
    </font>
    <font>
      <sz val="16"/>
      <name val="돋움"/>
      <family val="3"/>
    </font>
    <font>
      <sz val="11"/>
      <color indexed="10"/>
      <name val="돋움"/>
      <family val="3"/>
    </font>
    <font>
      <sz val="8"/>
      <color indexed="10"/>
      <name val="돋움"/>
      <family val="3"/>
    </font>
    <font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22" xfId="50" applyFont="1" applyBorder="1" applyAlignment="1">
      <alignment vertical="center"/>
    </xf>
    <xf numFmtId="41" fontId="7" fillId="0" borderId="12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7" fillId="0" borderId="21" xfId="50" applyFont="1" applyFill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41" fontId="7" fillId="0" borderId="23" xfId="50" applyFont="1" applyFill="1" applyBorder="1" applyAlignment="1">
      <alignment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Border="1" applyAlignment="1">
      <alignment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7" fillId="0" borderId="21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9" fillId="0" borderId="21" xfId="50" applyFont="1" applyFill="1" applyBorder="1" applyAlignment="1">
      <alignment vertical="center"/>
    </xf>
    <xf numFmtId="41" fontId="13" fillId="0" borderId="0" xfId="50" applyFont="1" applyFill="1" applyBorder="1" applyAlignment="1">
      <alignment vertical="center"/>
    </xf>
    <xf numFmtId="41" fontId="14" fillId="0" borderId="0" xfId="50" applyFont="1" applyFill="1" applyBorder="1" applyAlignment="1">
      <alignment horizontal="center" vertical="center"/>
    </xf>
    <xf numFmtId="41" fontId="14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0" fillId="33" borderId="22" xfId="50" applyFont="1" applyFill="1" applyBorder="1" applyAlignment="1">
      <alignment horizontal="center" vertical="center"/>
    </xf>
    <xf numFmtId="41" fontId="0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0" fillId="33" borderId="23" xfId="50" applyFont="1" applyFill="1" applyBorder="1" applyAlignment="1">
      <alignment horizontal="center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12" xfId="50" applyFont="1" applyFill="1" applyBorder="1" applyAlignment="1">
      <alignment horizontal="center" vertical="center"/>
    </xf>
    <xf numFmtId="41" fontId="16" fillId="33" borderId="12" xfId="50" applyFont="1" applyFill="1" applyBorder="1" applyAlignment="1">
      <alignment horizontal="center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12" xfId="50" applyFont="1" applyFill="1" applyBorder="1" applyAlignment="1">
      <alignment horizontal="left" vertical="center"/>
    </xf>
    <xf numFmtId="41" fontId="16" fillId="33" borderId="12" xfId="50" applyFont="1" applyFill="1" applyBorder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3" fillId="33" borderId="25" xfId="50" applyFont="1" applyFill="1" applyBorder="1" applyAlignment="1">
      <alignment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9" fillId="0" borderId="22" xfId="50" applyFont="1" applyBorder="1" applyAlignment="1">
      <alignment horizontal="left" vertical="center"/>
    </xf>
    <xf numFmtId="41" fontId="7" fillId="0" borderId="22" xfId="50" applyFont="1" applyBorder="1" applyAlignment="1">
      <alignment horizontal="left" vertical="center"/>
    </xf>
    <xf numFmtId="41" fontId="9" fillId="0" borderId="22" xfId="50" applyFont="1" applyFill="1" applyBorder="1" applyAlignment="1">
      <alignment horizontal="left" vertical="center"/>
    </xf>
    <xf numFmtId="41" fontId="7" fillId="0" borderId="22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41" fontId="0" fillId="0" borderId="0" xfId="50" applyFont="1" applyAlignment="1">
      <alignment vertical="center"/>
    </xf>
    <xf numFmtId="41" fontId="6" fillId="0" borderId="23" xfId="50" applyFont="1" applyBorder="1" applyAlignment="1">
      <alignment vertical="center"/>
    </xf>
    <xf numFmtId="41" fontId="16" fillId="0" borderId="12" xfId="50" applyFont="1" applyFill="1" applyBorder="1" applyAlignment="1">
      <alignment horizontal="center" vertical="center"/>
    </xf>
    <xf numFmtId="41" fontId="16" fillId="0" borderId="21" xfId="5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6" fillId="0" borderId="23" xfId="50" applyFont="1" applyFill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223" fontId="0" fillId="0" borderId="0" xfId="50" applyNumberFormat="1" applyFont="1" applyAlignment="1">
      <alignment vertical="center"/>
    </xf>
    <xf numFmtId="189" fontId="7" fillId="0" borderId="12" xfId="50" applyNumberFormat="1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4" xfId="50" applyFont="1" applyFill="1" applyBorder="1" applyAlignment="1">
      <alignment horizontal="left" vertical="center" shrinkToFit="1"/>
    </xf>
    <xf numFmtId="189" fontId="0" fillId="0" borderId="0" xfId="50" applyNumberFormat="1" applyFont="1" applyAlignment="1">
      <alignment vertical="center"/>
    </xf>
    <xf numFmtId="41" fontId="9" fillId="0" borderId="25" xfId="50" applyFont="1" applyFill="1" applyBorder="1" applyAlignment="1">
      <alignment horizontal="center" vertical="center"/>
    </xf>
    <xf numFmtId="41" fontId="6" fillId="0" borderId="24" xfId="50" applyFont="1" applyBorder="1" applyAlignment="1">
      <alignment vertical="center"/>
    </xf>
    <xf numFmtId="41" fontId="3" fillId="33" borderId="12" xfId="50" applyFont="1" applyFill="1" applyBorder="1" applyAlignment="1">
      <alignment horizontal="left" vertical="center" shrinkToFit="1"/>
    </xf>
    <xf numFmtId="41" fontId="7" fillId="33" borderId="12" xfId="50" applyFont="1" applyFill="1" applyBorder="1" applyAlignment="1">
      <alignment horizontal="left" vertical="center" shrinkToFit="1"/>
    </xf>
    <xf numFmtId="200" fontId="3" fillId="0" borderId="0" xfId="50" applyNumberFormat="1" applyFont="1" applyBorder="1" applyAlignment="1">
      <alignment horizontal="left" vertical="center"/>
    </xf>
    <xf numFmtId="201" fontId="3" fillId="0" borderId="0" xfId="50" applyNumberFormat="1" applyFont="1" applyBorder="1" applyAlignment="1">
      <alignment horizontal="left" vertical="center"/>
    </xf>
    <xf numFmtId="41" fontId="17" fillId="0" borderId="0" xfId="50" applyFont="1" applyBorder="1" applyAlignment="1">
      <alignment vertical="center"/>
    </xf>
    <xf numFmtId="41" fontId="7" fillId="0" borderId="23" xfId="50" applyFont="1" applyBorder="1" applyAlignment="1">
      <alignment horizontal="center" vertical="center"/>
    </xf>
    <xf numFmtId="41" fontId="7" fillId="0" borderId="26" xfId="50" applyFont="1" applyBorder="1" applyAlignment="1">
      <alignment vertical="center"/>
    </xf>
    <xf numFmtId="41" fontId="7" fillId="0" borderId="27" xfId="5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3" fillId="34" borderId="28" xfId="65" applyNumberFormat="1" applyFont="1" applyFill="1" applyBorder="1" applyAlignment="1">
      <alignment horizontal="center" vertical="center"/>
      <protection/>
    </xf>
    <xf numFmtId="222" fontId="13" fillId="34" borderId="2" xfId="65" applyNumberFormat="1" applyFont="1" applyFill="1" applyBorder="1" applyAlignment="1">
      <alignment horizontal="center" vertical="center"/>
      <protection/>
    </xf>
    <xf numFmtId="222" fontId="13" fillId="34" borderId="29" xfId="65" applyNumberFormat="1" applyFont="1" applyFill="1" applyBorder="1" applyAlignment="1">
      <alignment horizontal="center" vertical="center"/>
      <protection/>
    </xf>
    <xf numFmtId="41" fontId="7" fillId="0" borderId="30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1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1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2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7" fillId="0" borderId="36" xfId="66" applyFont="1" applyBorder="1" applyAlignment="1">
      <alignment horizontal="center" vertical="center"/>
      <protection/>
    </xf>
    <xf numFmtId="0" fontId="7" fillId="0" borderId="37" xfId="66" applyFont="1" applyBorder="1" applyAlignment="1">
      <alignment horizontal="center" vertical="center"/>
      <protection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41" fontId="7" fillId="0" borderId="41" xfId="50" applyFont="1" applyBorder="1" applyAlignment="1">
      <alignment horizontal="center" vertical="center"/>
    </xf>
    <xf numFmtId="41" fontId="7" fillId="0" borderId="36" xfId="50" applyFont="1" applyBorder="1" applyAlignment="1">
      <alignment horizontal="center" vertical="center"/>
    </xf>
    <xf numFmtId="41" fontId="7" fillId="0" borderId="37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13" fillId="34" borderId="28" xfId="50" applyFont="1" applyFill="1" applyBorder="1" applyAlignment="1">
      <alignment horizontal="center" vertical="center"/>
    </xf>
    <xf numFmtId="41" fontId="13" fillId="34" borderId="2" xfId="50" applyFont="1" applyFill="1" applyBorder="1" applyAlignment="1">
      <alignment horizontal="center" vertical="center"/>
    </xf>
    <xf numFmtId="41" fontId="13" fillId="34" borderId="29" xfId="50" applyFont="1" applyFill="1" applyBorder="1" applyAlignment="1">
      <alignment horizontal="center" vertical="center"/>
    </xf>
    <xf numFmtId="41" fontId="0" fillId="33" borderId="44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33" xfId="50" applyFont="1" applyFill="1" applyBorder="1" applyAlignment="1">
      <alignment horizontal="center" vertical="center"/>
    </xf>
    <xf numFmtId="41" fontId="0" fillId="33" borderId="34" xfId="50" applyFont="1" applyFill="1" applyBorder="1" applyAlignment="1">
      <alignment horizontal="center" vertical="center"/>
    </xf>
    <xf numFmtId="41" fontId="0" fillId="33" borderId="35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12</xdr:row>
      <xdr:rowOff>285750</xdr:rowOff>
    </xdr:from>
    <xdr:to>
      <xdr:col>10</xdr:col>
      <xdr:colOff>723900</xdr:colOff>
      <xdr:row>16</xdr:row>
      <xdr:rowOff>304800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576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14</xdr:row>
      <xdr:rowOff>104775</xdr:rowOff>
    </xdr:from>
    <xdr:to>
      <xdr:col>10</xdr:col>
      <xdr:colOff>390525</xdr:colOff>
      <xdr:row>17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48000" y="4505325"/>
          <a:ext cx="4810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20(&#54616;&#48152;&#44592;)%20&#53944;&#51064;&#47196;&#46300;%20(&#51452;)-&#49444;&#44228;&#51088;&#47308;(CAD%202014&#48260;&#51204;)\11-2.&#52264;&#49440;&#48516;&#47532;&#45824;(TR-03,%20&#966;95XW2000X965H,&#50672;&#44208;&#54805;),&#52264;&#49440;&#48516;&#47532;&#45824;(&#47924;&#45800;&#54945;&#45800;&#44552;&#51648;&#45824;)%20&#46020;&#47732;,&#44508;&#44201;&#49436;,&#51228;&#54408;&#49324;&#51652;,&#49884;&#54744;&#49457;&#51201;&#49436;%20&#46321;%20-&#53944;&#51064;&#47196;&#46300;(&#51452;)\7.&#52264;&#49440;&#48516;&#47532;&#45824;%20&#51068;&#50948;&#45824;&#44032;&#54364;(TR-03,%20&#50672;&#44208;&#54805;&#47784;&#45944;)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차선분리대(무단횡단금지대)일위대가표"/>
      <sheetName val="일위대가호표"/>
      <sheetName val="물가시세표"/>
    </sheetNames>
    <sheetDataSet>
      <sheetData sheetId="3">
        <row r="13">
          <cell r="D13">
            <v>167926</v>
          </cell>
        </row>
        <row r="15">
          <cell r="D15">
            <v>137974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94" t="s">
        <v>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24.75" customHeigh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24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24.75" customHeight="1">
      <c r="A6" s="100" t="s">
        <v>16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24.7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/>
    </row>
    <row r="16" spans="1:12" ht="24.75" customHeight="1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19.99609375" style="72" customWidth="1"/>
    <col min="2" max="2" width="16.6640625" style="72" customWidth="1"/>
    <col min="3" max="3" width="6.99609375" style="2" customWidth="1"/>
    <col min="4" max="4" width="5.77734375" style="21" customWidth="1"/>
    <col min="5" max="12" width="10.3359375" style="72" customWidth="1"/>
    <col min="13" max="13" width="13.3359375" style="72" customWidth="1"/>
    <col min="14" max="16384" width="8.88671875" style="2" customWidth="1"/>
  </cols>
  <sheetData>
    <row r="1" spans="1:13" s="4" customFormat="1" ht="34.5" customHeight="1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5" customFormat="1" ht="19.5" customHeight="1">
      <c r="A2" s="104" t="s">
        <v>3</v>
      </c>
      <c r="B2" s="106" t="s">
        <v>4</v>
      </c>
      <c r="C2" s="108" t="s">
        <v>5</v>
      </c>
      <c r="D2" s="108" t="s">
        <v>6</v>
      </c>
      <c r="E2" s="106" t="s">
        <v>7</v>
      </c>
      <c r="F2" s="106"/>
      <c r="G2" s="106" t="s">
        <v>8</v>
      </c>
      <c r="H2" s="106"/>
      <c r="I2" s="106" t="s">
        <v>9</v>
      </c>
      <c r="J2" s="106"/>
      <c r="K2" s="106" t="s">
        <v>10</v>
      </c>
      <c r="L2" s="106"/>
      <c r="M2" s="110" t="s">
        <v>11</v>
      </c>
    </row>
    <row r="3" spans="1:13" s="5" customFormat="1" ht="19.5" customHeight="1">
      <c r="A3" s="105"/>
      <c r="B3" s="107"/>
      <c r="C3" s="109"/>
      <c r="D3" s="109"/>
      <c r="E3" s="24" t="s">
        <v>12</v>
      </c>
      <c r="F3" s="24" t="s">
        <v>13</v>
      </c>
      <c r="G3" s="24" t="s">
        <v>12</v>
      </c>
      <c r="H3" s="24" t="s">
        <v>13</v>
      </c>
      <c r="I3" s="24" t="s">
        <v>12</v>
      </c>
      <c r="J3" s="24" t="s">
        <v>13</v>
      </c>
      <c r="K3" s="24" t="s">
        <v>12</v>
      </c>
      <c r="L3" s="24" t="s">
        <v>13</v>
      </c>
      <c r="M3" s="111"/>
    </row>
    <row r="4" spans="1:13" s="5" customFormat="1" ht="19.5" customHeight="1">
      <c r="A4" s="67" t="s">
        <v>54</v>
      </c>
      <c r="B4" s="26"/>
      <c r="C4" s="6"/>
      <c r="D4" s="1"/>
      <c r="E4" s="26"/>
      <c r="F4" s="26"/>
      <c r="G4" s="26"/>
      <c r="H4" s="26"/>
      <c r="I4" s="26"/>
      <c r="J4" s="26"/>
      <c r="K4" s="26"/>
      <c r="L4" s="38"/>
      <c r="M4" s="33" t="s">
        <v>17</v>
      </c>
    </row>
    <row r="5" spans="1:13" s="5" customFormat="1" ht="19.5" customHeight="1">
      <c r="A5" s="67" t="s">
        <v>14</v>
      </c>
      <c r="B5" s="26"/>
      <c r="C5" s="6"/>
      <c r="D5" s="1"/>
      <c r="E5" s="26"/>
      <c r="F5" s="26"/>
      <c r="G5" s="26"/>
      <c r="H5" s="26"/>
      <c r="I5" s="26"/>
      <c r="J5" s="26"/>
      <c r="K5" s="26"/>
      <c r="L5" s="38"/>
      <c r="M5" s="33"/>
    </row>
    <row r="6" spans="1:13" s="5" customFormat="1" ht="19.5" customHeight="1">
      <c r="A6" s="78" t="s">
        <v>25</v>
      </c>
      <c r="B6" s="87" t="s">
        <v>55</v>
      </c>
      <c r="C6" s="6">
        <v>1</v>
      </c>
      <c r="D6" s="1" t="s">
        <v>15</v>
      </c>
      <c r="E6" s="26">
        <f>물가시세표!D9</f>
        <v>220000</v>
      </c>
      <c r="F6" s="26">
        <f>ROUND(C6*E6,0)</f>
        <v>220000</v>
      </c>
      <c r="G6" s="26"/>
      <c r="H6" s="26"/>
      <c r="I6" s="26"/>
      <c r="J6" s="26"/>
      <c r="K6" s="26">
        <f>E6+G6+I6</f>
        <v>220000</v>
      </c>
      <c r="L6" s="26">
        <f>F6+H6+J6</f>
        <v>220000</v>
      </c>
      <c r="M6" s="33"/>
    </row>
    <row r="7" spans="1:13" s="5" customFormat="1" ht="19.5" customHeight="1">
      <c r="A7" s="69" t="s">
        <v>0</v>
      </c>
      <c r="B7" s="28"/>
      <c r="C7" s="7"/>
      <c r="D7" s="8"/>
      <c r="E7" s="38"/>
      <c r="F7" s="40">
        <f>F6</f>
        <v>220000</v>
      </c>
      <c r="G7" s="38"/>
      <c r="H7" s="40"/>
      <c r="I7" s="38"/>
      <c r="J7" s="40"/>
      <c r="K7" s="38"/>
      <c r="L7" s="40">
        <f>L6</f>
        <v>220000</v>
      </c>
      <c r="M7" s="34"/>
    </row>
    <row r="8" spans="1:13" s="5" customFormat="1" ht="19.5" customHeight="1">
      <c r="A8" s="67" t="s">
        <v>20</v>
      </c>
      <c r="B8" s="26"/>
      <c r="C8" s="6"/>
      <c r="D8" s="1"/>
      <c r="E8" s="26"/>
      <c r="F8" s="26"/>
      <c r="G8" s="26"/>
      <c r="H8" s="26"/>
      <c r="I8" s="26"/>
      <c r="J8" s="26"/>
      <c r="K8" s="26"/>
      <c r="L8" s="26"/>
      <c r="M8" s="33"/>
    </row>
    <row r="9" spans="1:13" s="5" customFormat="1" ht="19.5" customHeight="1">
      <c r="A9" s="70" t="s">
        <v>21</v>
      </c>
      <c r="B9" s="28"/>
      <c r="C9" s="7">
        <v>0.8</v>
      </c>
      <c r="D9" s="8" t="s">
        <v>22</v>
      </c>
      <c r="E9" s="38">
        <f>일위대가호표!F10</f>
        <v>3764</v>
      </c>
      <c r="F9" s="26">
        <f>ROUND(C9*E9,0)</f>
        <v>3011</v>
      </c>
      <c r="G9" s="38">
        <f>일위대가호표!H10</f>
        <v>17755</v>
      </c>
      <c r="H9" s="26">
        <f>ROUND(C9*G9,0)</f>
        <v>14204</v>
      </c>
      <c r="I9" s="38">
        <f>일위대가호표!J10</f>
        <v>3483</v>
      </c>
      <c r="J9" s="80">
        <f>ROUND(I9*C9,0)</f>
        <v>2786</v>
      </c>
      <c r="K9" s="26">
        <f>E9+G9+I9</f>
        <v>25002</v>
      </c>
      <c r="L9" s="26">
        <f>F9+H9+J9</f>
        <v>20001</v>
      </c>
      <c r="M9" s="91" t="s">
        <v>18</v>
      </c>
    </row>
    <row r="10" spans="1:13" s="5" customFormat="1" ht="19.5" customHeight="1">
      <c r="A10" s="70" t="s">
        <v>23</v>
      </c>
      <c r="B10" s="28"/>
      <c r="C10" s="7">
        <v>0.03</v>
      </c>
      <c r="D10" s="8" t="s">
        <v>24</v>
      </c>
      <c r="E10" s="38"/>
      <c r="F10" s="40"/>
      <c r="G10" s="38">
        <f>일위대가호표!H13</f>
        <v>138989</v>
      </c>
      <c r="H10" s="26">
        <f>ROUND(C10*G10,0)</f>
        <v>4170</v>
      </c>
      <c r="I10" s="38"/>
      <c r="J10" s="40"/>
      <c r="K10" s="26">
        <f>E10+G10+I10</f>
        <v>138989</v>
      </c>
      <c r="L10" s="26">
        <f>F10+H10+J10</f>
        <v>4170</v>
      </c>
      <c r="M10" s="91" t="s">
        <v>19</v>
      </c>
    </row>
    <row r="11" spans="1:13" s="5" customFormat="1" ht="19.5" customHeight="1">
      <c r="A11" s="70"/>
      <c r="B11" s="29"/>
      <c r="C11" s="6"/>
      <c r="D11" s="8"/>
      <c r="E11" s="26"/>
      <c r="F11" s="26"/>
      <c r="G11" s="26"/>
      <c r="H11" s="26"/>
      <c r="I11" s="26"/>
      <c r="J11" s="26"/>
      <c r="K11" s="26"/>
      <c r="L11" s="26"/>
      <c r="M11" s="91"/>
    </row>
    <row r="12" spans="1:13" s="5" customFormat="1" ht="19.5" customHeight="1">
      <c r="A12" s="69" t="s">
        <v>0</v>
      </c>
      <c r="B12" s="28"/>
      <c r="C12" s="7"/>
      <c r="D12" s="8"/>
      <c r="E12" s="38"/>
      <c r="F12" s="40">
        <f>SUM(F9:F10)</f>
        <v>3011</v>
      </c>
      <c r="G12" s="38"/>
      <c r="H12" s="40">
        <f>SUM(H9:H11)</f>
        <v>18374</v>
      </c>
      <c r="I12" s="40"/>
      <c r="J12" s="40">
        <f>SUM(J9:J11)</f>
        <v>2786</v>
      </c>
      <c r="K12" s="38"/>
      <c r="L12" s="40">
        <f>SUM(L9:L11)</f>
        <v>24171</v>
      </c>
      <c r="M12" s="34"/>
    </row>
    <row r="13" spans="1:13" s="5" customFormat="1" ht="19.5" customHeight="1">
      <c r="A13" s="68"/>
      <c r="B13" s="29"/>
      <c r="C13" s="6"/>
      <c r="D13" s="1"/>
      <c r="E13" s="26"/>
      <c r="F13" s="38"/>
      <c r="G13" s="26"/>
      <c r="H13" s="26"/>
      <c r="I13" s="26"/>
      <c r="J13" s="26"/>
      <c r="K13" s="26"/>
      <c r="L13" s="38"/>
      <c r="M13" s="35"/>
    </row>
    <row r="14" spans="1:13" s="5" customFormat="1" ht="19.5" customHeight="1">
      <c r="A14" s="67" t="s">
        <v>10</v>
      </c>
      <c r="B14" s="29"/>
      <c r="C14" s="6"/>
      <c r="D14" s="1"/>
      <c r="E14" s="26"/>
      <c r="F14" s="40">
        <f>F7+F12</f>
        <v>223011</v>
      </c>
      <c r="G14" s="26"/>
      <c r="H14" s="40">
        <f>H7+H12</f>
        <v>18374</v>
      </c>
      <c r="I14" s="40"/>
      <c r="J14" s="40">
        <f>J7+J12</f>
        <v>2786</v>
      </c>
      <c r="K14" s="26"/>
      <c r="L14" s="40">
        <f>F14+H14+J14</f>
        <v>244171</v>
      </c>
      <c r="M14" s="35"/>
    </row>
    <row r="15" spans="1:13" s="5" customFormat="1" ht="19.5" customHeight="1">
      <c r="A15" s="71"/>
      <c r="B15" s="30"/>
      <c r="C15" s="22"/>
      <c r="D15" s="23"/>
      <c r="E15" s="39"/>
      <c r="F15" s="41"/>
      <c r="G15" s="39"/>
      <c r="H15" s="41"/>
      <c r="I15" s="39"/>
      <c r="J15" s="41"/>
      <c r="K15" s="39"/>
      <c r="L15" s="41"/>
      <c r="M15" s="36"/>
    </row>
    <row r="19" ht="13.5">
      <c r="G19" s="83"/>
    </row>
    <row r="28" ht="13.5">
      <c r="F28" s="79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31" customWidth="1"/>
    <col min="2" max="2" width="15.5546875" style="32" customWidth="1"/>
    <col min="3" max="3" width="6.77734375" style="4" customWidth="1"/>
    <col min="4" max="4" width="4.77734375" style="9" customWidth="1"/>
    <col min="5" max="12" width="10.3359375" style="31" customWidth="1"/>
    <col min="13" max="13" width="24.4453125" style="37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1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s="5" customFormat="1" ht="19.5" customHeight="1">
      <c r="A2" s="119" t="s">
        <v>27</v>
      </c>
      <c r="B2" s="121" t="s">
        <v>28</v>
      </c>
      <c r="C2" s="115" t="s">
        <v>29</v>
      </c>
      <c r="D2" s="115" t="s">
        <v>30</v>
      </c>
      <c r="E2" s="117" t="s">
        <v>31</v>
      </c>
      <c r="F2" s="118"/>
      <c r="G2" s="117" t="s">
        <v>32</v>
      </c>
      <c r="H2" s="118"/>
      <c r="I2" s="117" t="s">
        <v>33</v>
      </c>
      <c r="J2" s="118"/>
      <c r="K2" s="117" t="s">
        <v>34</v>
      </c>
      <c r="L2" s="118"/>
      <c r="M2" s="123" t="s">
        <v>35</v>
      </c>
      <c r="N2" s="3"/>
    </row>
    <row r="3" spans="1:14" s="5" customFormat="1" ht="19.5" customHeight="1">
      <c r="A3" s="120"/>
      <c r="B3" s="122"/>
      <c r="C3" s="116"/>
      <c r="D3" s="116"/>
      <c r="E3" s="24" t="s">
        <v>36</v>
      </c>
      <c r="F3" s="24" t="s">
        <v>37</v>
      </c>
      <c r="G3" s="24" t="s">
        <v>36</v>
      </c>
      <c r="H3" s="24" t="s">
        <v>37</v>
      </c>
      <c r="I3" s="24" t="s">
        <v>36</v>
      </c>
      <c r="J3" s="24" t="s">
        <v>37</v>
      </c>
      <c r="K3" s="24" t="s">
        <v>36</v>
      </c>
      <c r="L3" s="24" t="s">
        <v>37</v>
      </c>
      <c r="M3" s="124"/>
      <c r="N3" s="3"/>
    </row>
    <row r="4" spans="1:14" s="5" customFormat="1" ht="19.5" customHeight="1">
      <c r="A4" s="112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76"/>
    </row>
    <row r="5" spans="1:14" s="5" customFormat="1" ht="19.5" customHeight="1">
      <c r="A5" s="25" t="s">
        <v>39</v>
      </c>
      <c r="B5" s="26"/>
      <c r="C5" s="6">
        <v>0.08</v>
      </c>
      <c r="D5" s="1" t="s">
        <v>38</v>
      </c>
      <c r="E5" s="26"/>
      <c r="F5" s="26"/>
      <c r="G5" s="26">
        <f>'[1]물가시세표'!D15</f>
        <v>137974</v>
      </c>
      <c r="H5" s="26">
        <f>ROUND(C5*G5,0)</f>
        <v>11038</v>
      </c>
      <c r="I5" s="26"/>
      <c r="J5" s="26"/>
      <c r="K5" s="26">
        <f aca="true" t="shared" si="0" ref="K5:L9">SUM(E5,G5,I5)</f>
        <v>137974</v>
      </c>
      <c r="L5" s="38">
        <f>SUM(F5,H5,J5)</f>
        <v>11038</v>
      </c>
      <c r="M5" s="73"/>
      <c r="N5" s="76"/>
    </row>
    <row r="6" spans="1:14" s="5" customFormat="1" ht="19.5" customHeight="1">
      <c r="A6" s="25" t="s">
        <v>41</v>
      </c>
      <c r="B6" s="26"/>
      <c r="C6" s="6">
        <v>0.04</v>
      </c>
      <c r="D6" s="1" t="s">
        <v>38</v>
      </c>
      <c r="E6" s="26"/>
      <c r="F6" s="26"/>
      <c r="G6" s="26">
        <f>'[1]물가시세표'!D13</f>
        <v>167926</v>
      </c>
      <c r="H6" s="26">
        <f>ROUND(C6*G6,0)</f>
        <v>6717</v>
      </c>
      <c r="I6" s="26"/>
      <c r="J6" s="26"/>
      <c r="K6" s="26">
        <f t="shared" si="0"/>
        <v>167926</v>
      </c>
      <c r="L6" s="38">
        <f>SUM(F6,H6,J6)</f>
        <v>6717</v>
      </c>
      <c r="M6" s="73"/>
      <c r="N6" s="76"/>
    </row>
    <row r="7" spans="1:14" s="5" customFormat="1" ht="19.5" customHeight="1">
      <c r="A7" s="92" t="s">
        <v>42</v>
      </c>
      <c r="B7" s="26" t="s">
        <v>43</v>
      </c>
      <c r="C7" s="6">
        <v>0.423</v>
      </c>
      <c r="D7" s="1" t="s">
        <v>44</v>
      </c>
      <c r="E7" s="26">
        <v>6379</v>
      </c>
      <c r="F7" s="26">
        <f>ROUND(C7*E7,0)</f>
        <v>2698</v>
      </c>
      <c r="G7" s="26"/>
      <c r="H7" s="26"/>
      <c r="I7" s="26">
        <v>2985</v>
      </c>
      <c r="J7" s="26">
        <f>ROUND(C7*I7,0)</f>
        <v>1263</v>
      </c>
      <c r="K7" s="26">
        <v>10027</v>
      </c>
      <c r="L7" s="38">
        <f>SUM(F7,H7,J7)</f>
        <v>3961</v>
      </c>
      <c r="M7" s="93" t="s">
        <v>91</v>
      </c>
      <c r="N7" s="76"/>
    </row>
    <row r="8" spans="1:14" s="5" customFormat="1" ht="19.5" customHeight="1">
      <c r="A8" s="25" t="s">
        <v>45</v>
      </c>
      <c r="B8" s="26" t="s">
        <v>46</v>
      </c>
      <c r="C8" s="6">
        <v>3</v>
      </c>
      <c r="D8" s="1" t="s">
        <v>47</v>
      </c>
      <c r="E8" s="26">
        <f>H5+H6+H7</f>
        <v>17755</v>
      </c>
      <c r="F8" s="26">
        <f>ROUND(C8%*E8,0)</f>
        <v>533</v>
      </c>
      <c r="G8" s="26"/>
      <c r="H8" s="26"/>
      <c r="I8" s="26">
        <v>370</v>
      </c>
      <c r="J8" s="26">
        <f>ROUND(C8*I8,0)</f>
        <v>1110</v>
      </c>
      <c r="K8" s="26">
        <f t="shared" si="0"/>
        <v>18125</v>
      </c>
      <c r="L8" s="38">
        <f t="shared" si="0"/>
        <v>1643</v>
      </c>
      <c r="M8" s="73"/>
      <c r="N8" s="76"/>
    </row>
    <row r="9" spans="1:14" s="5" customFormat="1" ht="19.5" customHeight="1">
      <c r="A9" s="25" t="s">
        <v>48</v>
      </c>
      <c r="B9" s="26" t="s">
        <v>46</v>
      </c>
      <c r="C9" s="6">
        <v>3</v>
      </c>
      <c r="D9" s="1" t="s">
        <v>47</v>
      </c>
      <c r="E9" s="26">
        <f>SUM(H5:H8)</f>
        <v>17755</v>
      </c>
      <c r="F9" s="26">
        <f>ROUND(C9%*E9,0)</f>
        <v>533</v>
      </c>
      <c r="G9" s="26"/>
      <c r="H9" s="26"/>
      <c r="I9" s="26">
        <v>370</v>
      </c>
      <c r="J9" s="26">
        <f>ROUND(C9*I9,0)</f>
        <v>1110</v>
      </c>
      <c r="K9" s="26">
        <f t="shared" si="0"/>
        <v>18125</v>
      </c>
      <c r="L9" s="38">
        <f>SUM(F9,H9,J9)</f>
        <v>1643</v>
      </c>
      <c r="M9" s="73"/>
      <c r="N9" s="76"/>
    </row>
    <row r="10" spans="1:14" s="5" customFormat="1" ht="16.5" customHeight="1">
      <c r="A10" s="27" t="s">
        <v>49</v>
      </c>
      <c r="B10" s="28"/>
      <c r="C10" s="7"/>
      <c r="D10" s="8"/>
      <c r="E10" s="38"/>
      <c r="F10" s="40">
        <f>SUM(F5:F9)</f>
        <v>3764</v>
      </c>
      <c r="G10" s="38"/>
      <c r="H10" s="40">
        <f>SUM(H5:H9)</f>
        <v>17755</v>
      </c>
      <c r="I10" s="38"/>
      <c r="J10" s="40">
        <f>SUM(J5:J9)</f>
        <v>3483</v>
      </c>
      <c r="K10" s="38"/>
      <c r="L10" s="40">
        <f>SUM(F10,H10,J10)</f>
        <v>25002</v>
      </c>
      <c r="M10" s="77"/>
      <c r="N10" s="76"/>
    </row>
    <row r="11" spans="1:14" s="5" customFormat="1" ht="19.5" customHeight="1">
      <c r="A11" s="112" t="s">
        <v>50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76"/>
    </row>
    <row r="12" spans="1:14" s="5" customFormat="1" ht="19.5" customHeight="1">
      <c r="A12" s="25" t="s">
        <v>51</v>
      </c>
      <c r="B12" s="26" t="s">
        <v>52</v>
      </c>
      <c r="C12" s="6">
        <v>1</v>
      </c>
      <c r="D12" s="1" t="s">
        <v>38</v>
      </c>
      <c r="E12" s="26"/>
      <c r="F12" s="26"/>
      <c r="G12" s="26">
        <f>물가시세표!D14</f>
        <v>138989</v>
      </c>
      <c r="H12" s="26">
        <f>ROUND(C12*G12,1)</f>
        <v>138989</v>
      </c>
      <c r="I12" s="26"/>
      <c r="J12" s="26"/>
      <c r="K12" s="26">
        <f>SUM(E12,G12,I12)</f>
        <v>138989</v>
      </c>
      <c r="L12" s="38">
        <f>SUM(F12,H12,J12)</f>
        <v>138989</v>
      </c>
      <c r="M12" s="73"/>
      <c r="N12" s="76"/>
    </row>
    <row r="13" spans="1:14" s="5" customFormat="1" ht="16.5" customHeight="1">
      <c r="A13" s="84" t="s">
        <v>49</v>
      </c>
      <c r="B13" s="30"/>
      <c r="C13" s="22"/>
      <c r="D13" s="23"/>
      <c r="E13" s="39"/>
      <c r="F13" s="41"/>
      <c r="G13" s="39"/>
      <c r="H13" s="41">
        <f>SUM(H12:H12)</f>
        <v>138989</v>
      </c>
      <c r="I13" s="39"/>
      <c r="J13" s="41"/>
      <c r="K13" s="39"/>
      <c r="L13" s="41">
        <f>SUM(F13,H13,J13)</f>
        <v>138989</v>
      </c>
      <c r="M13" s="85"/>
      <c r="N13" s="76"/>
    </row>
    <row r="15" ht="39" customHeight="1">
      <c r="A15" s="90"/>
    </row>
    <row r="16" ht="39" customHeight="1">
      <c r="A16" s="90"/>
    </row>
    <row r="17" spans="1:2" ht="39" customHeight="1">
      <c r="A17" s="90"/>
      <c r="B17" s="89"/>
    </row>
    <row r="18" ht="39" customHeight="1">
      <c r="A18" s="90"/>
    </row>
    <row r="19" spans="1:2" ht="39" customHeight="1">
      <c r="A19" s="90"/>
      <c r="B19" s="89"/>
    </row>
    <row r="20" ht="17.25" customHeight="1">
      <c r="B20" s="88"/>
    </row>
  </sheetData>
  <sheetProtection/>
  <mergeCells count="12">
    <mergeCell ref="A1:M1"/>
    <mergeCell ref="A2:A3"/>
    <mergeCell ref="B2:B3"/>
    <mergeCell ref="C2:C3"/>
    <mergeCell ref="M2:M3"/>
    <mergeCell ref="A11:M11"/>
    <mergeCell ref="D2:D3"/>
    <mergeCell ref="G2:H2"/>
    <mergeCell ref="A4:M4"/>
    <mergeCell ref="I2:J2"/>
    <mergeCell ref="K2:L2"/>
    <mergeCell ref="E2:F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65" customWidth="1"/>
    <col min="2" max="2" width="35.5546875" style="66" customWidth="1"/>
    <col min="3" max="3" width="6.6640625" style="66" customWidth="1"/>
    <col min="4" max="4" width="8.88671875" style="66" customWidth="1"/>
    <col min="5" max="5" width="24.4453125" style="66" customWidth="1"/>
    <col min="6" max="6" width="10.4453125" style="65" customWidth="1"/>
    <col min="7" max="16384" width="8.88671875" style="65" customWidth="1"/>
  </cols>
  <sheetData>
    <row r="1" spans="1:15" s="43" customFormat="1" ht="30.75" customHeight="1">
      <c r="A1" s="125" t="s">
        <v>57</v>
      </c>
      <c r="B1" s="126"/>
      <c r="C1" s="126"/>
      <c r="D1" s="126"/>
      <c r="E1" s="127"/>
      <c r="F1" s="42"/>
      <c r="L1" s="44"/>
      <c r="M1" s="44"/>
      <c r="N1" s="44"/>
      <c r="O1" s="44"/>
    </row>
    <row r="2" spans="1:15" s="43" customFormat="1" ht="23.25" customHeight="1">
      <c r="A2" s="128" t="s">
        <v>58</v>
      </c>
      <c r="B2" s="129"/>
      <c r="C2" s="129"/>
      <c r="D2" s="129"/>
      <c r="E2" s="130"/>
      <c r="F2" s="45"/>
      <c r="L2" s="44"/>
      <c r="M2" s="44"/>
      <c r="N2" s="44"/>
      <c r="O2" s="44"/>
    </row>
    <row r="3" spans="1:14" s="51" customFormat="1" ht="15" customHeight="1">
      <c r="A3" s="46" t="s">
        <v>59</v>
      </c>
      <c r="B3" s="47" t="s">
        <v>60</v>
      </c>
      <c r="C3" s="47" t="s">
        <v>61</v>
      </c>
      <c r="D3" s="48" t="s">
        <v>62</v>
      </c>
      <c r="E3" s="49" t="s">
        <v>63</v>
      </c>
      <c r="F3" s="50"/>
      <c r="L3" s="52"/>
      <c r="M3" s="52"/>
      <c r="N3" s="52"/>
    </row>
    <row r="4" spans="1:14" s="51" customFormat="1" ht="15" customHeight="1">
      <c r="A4" s="53" t="s">
        <v>64</v>
      </c>
      <c r="B4" s="54"/>
      <c r="C4" s="54"/>
      <c r="D4" s="55"/>
      <c r="E4" s="56"/>
      <c r="F4" s="50"/>
      <c r="L4" s="52"/>
      <c r="M4" s="52"/>
      <c r="N4" s="52"/>
    </row>
    <row r="5" spans="1:15" s="51" customFormat="1" ht="15" customHeight="1">
      <c r="A5" s="57" t="s">
        <v>65</v>
      </c>
      <c r="B5" s="86" t="s">
        <v>66</v>
      </c>
      <c r="C5" s="54" t="s">
        <v>67</v>
      </c>
      <c r="D5" s="59">
        <v>250000</v>
      </c>
      <c r="E5" s="81" t="s">
        <v>68</v>
      </c>
      <c r="F5" s="50"/>
      <c r="G5" s="60"/>
      <c r="H5" s="60"/>
      <c r="I5" s="60"/>
      <c r="J5" s="60"/>
      <c r="K5" s="61"/>
      <c r="L5" s="52"/>
      <c r="M5" s="52"/>
      <c r="N5" s="52"/>
      <c r="O5" s="52"/>
    </row>
    <row r="6" spans="1:15" s="51" customFormat="1" ht="15" customHeight="1">
      <c r="A6" s="57" t="s">
        <v>69</v>
      </c>
      <c r="B6" s="86" t="s">
        <v>70</v>
      </c>
      <c r="C6" s="54" t="s">
        <v>67</v>
      </c>
      <c r="D6" s="59">
        <v>270000</v>
      </c>
      <c r="E6" s="81" t="s">
        <v>71</v>
      </c>
      <c r="F6" s="50"/>
      <c r="G6" s="60"/>
      <c r="H6" s="60"/>
      <c r="I6" s="60"/>
      <c r="J6" s="60"/>
      <c r="K6" s="61"/>
      <c r="L6" s="52"/>
      <c r="M6" s="52"/>
      <c r="N6" s="52"/>
      <c r="O6" s="52"/>
    </row>
    <row r="7" spans="1:15" s="51" customFormat="1" ht="15" customHeight="1">
      <c r="A7" s="57" t="s">
        <v>72</v>
      </c>
      <c r="B7" s="86" t="s">
        <v>70</v>
      </c>
      <c r="C7" s="54" t="s">
        <v>67</v>
      </c>
      <c r="D7" s="59">
        <v>220000</v>
      </c>
      <c r="E7" s="81" t="s">
        <v>73</v>
      </c>
      <c r="F7" s="50"/>
      <c r="G7" s="60"/>
      <c r="H7" s="60"/>
      <c r="I7" s="60"/>
      <c r="J7" s="60"/>
      <c r="K7" s="61"/>
      <c r="L7" s="52"/>
      <c r="M7" s="52"/>
      <c r="N7" s="52"/>
      <c r="O7" s="52"/>
    </row>
    <row r="8" spans="1:15" s="51" customFormat="1" ht="15" customHeight="1">
      <c r="A8" s="57" t="s">
        <v>74</v>
      </c>
      <c r="B8" s="86" t="s">
        <v>75</v>
      </c>
      <c r="C8" s="54" t="s">
        <v>67</v>
      </c>
      <c r="D8" s="59">
        <v>270000</v>
      </c>
      <c r="E8" s="81" t="s">
        <v>76</v>
      </c>
      <c r="F8" s="50"/>
      <c r="G8" s="60"/>
      <c r="H8" s="60"/>
      <c r="I8" s="60"/>
      <c r="J8" s="60"/>
      <c r="K8" s="61"/>
      <c r="L8" s="52"/>
      <c r="M8" s="52"/>
      <c r="N8" s="52"/>
      <c r="O8" s="52"/>
    </row>
    <row r="9" spans="1:15" s="51" customFormat="1" ht="15" customHeight="1">
      <c r="A9" s="57" t="s">
        <v>77</v>
      </c>
      <c r="B9" s="86" t="s">
        <v>75</v>
      </c>
      <c r="C9" s="54" t="s">
        <v>67</v>
      </c>
      <c r="D9" s="59">
        <v>220000</v>
      </c>
      <c r="E9" s="81" t="s">
        <v>78</v>
      </c>
      <c r="F9" s="50"/>
      <c r="G9" s="60"/>
      <c r="H9" s="60"/>
      <c r="I9" s="60"/>
      <c r="J9" s="60"/>
      <c r="K9" s="61"/>
      <c r="L9" s="52"/>
      <c r="M9" s="52"/>
      <c r="N9" s="52"/>
      <c r="O9" s="52"/>
    </row>
    <row r="10" spans="1:14" s="51" customFormat="1" ht="23.25" customHeight="1">
      <c r="A10" s="131" t="s">
        <v>79</v>
      </c>
      <c r="B10" s="132"/>
      <c r="C10" s="132"/>
      <c r="D10" s="132"/>
      <c r="E10" s="133"/>
      <c r="F10" s="50"/>
      <c r="L10" s="52"/>
      <c r="M10" s="52"/>
      <c r="N10" s="52"/>
    </row>
    <row r="11" spans="1:14" s="51" customFormat="1" ht="15" customHeight="1">
      <c r="A11" s="46" t="s">
        <v>80</v>
      </c>
      <c r="B11" s="47" t="s">
        <v>81</v>
      </c>
      <c r="C11" s="47" t="s">
        <v>82</v>
      </c>
      <c r="D11" s="48" t="s">
        <v>83</v>
      </c>
      <c r="E11" s="49" t="s">
        <v>84</v>
      </c>
      <c r="F11" s="50"/>
      <c r="L11" s="52"/>
      <c r="M11" s="52"/>
      <c r="N11" s="52"/>
    </row>
    <row r="12" spans="1:14" s="51" customFormat="1" ht="15" customHeight="1">
      <c r="A12" s="53" t="s">
        <v>85</v>
      </c>
      <c r="B12" s="54"/>
      <c r="C12" s="54"/>
      <c r="D12" s="55"/>
      <c r="E12" s="56"/>
      <c r="F12" s="50"/>
      <c r="L12" s="52"/>
      <c r="M12" s="52"/>
      <c r="N12" s="52"/>
    </row>
    <row r="13" spans="1:14" s="51" customFormat="1" ht="15" customHeight="1">
      <c r="A13" s="57" t="s">
        <v>1</v>
      </c>
      <c r="B13" s="58"/>
      <c r="C13" s="54" t="s">
        <v>86</v>
      </c>
      <c r="D13" s="74">
        <v>167926</v>
      </c>
      <c r="E13" s="81" t="s">
        <v>87</v>
      </c>
      <c r="F13" s="50"/>
      <c r="L13" s="52"/>
      <c r="M13" s="52"/>
      <c r="N13" s="52"/>
    </row>
    <row r="14" spans="1:14" s="51" customFormat="1" ht="15" customHeight="1">
      <c r="A14" s="57" t="s">
        <v>2</v>
      </c>
      <c r="B14" s="58"/>
      <c r="C14" s="54" t="s">
        <v>86</v>
      </c>
      <c r="D14" s="74">
        <v>138989</v>
      </c>
      <c r="E14" s="81" t="s">
        <v>88</v>
      </c>
      <c r="F14" s="50"/>
      <c r="L14" s="52"/>
      <c r="M14" s="52"/>
      <c r="N14" s="52"/>
    </row>
    <row r="15" spans="1:5" ht="15" customHeight="1">
      <c r="A15" s="62" t="s">
        <v>89</v>
      </c>
      <c r="B15" s="63"/>
      <c r="C15" s="64" t="s">
        <v>86</v>
      </c>
      <c r="D15" s="75">
        <v>137974</v>
      </c>
      <c r="E15" s="82" t="s">
        <v>90</v>
      </c>
    </row>
  </sheetData>
  <sheetProtection/>
  <mergeCells count="3">
    <mergeCell ref="A1:E1"/>
    <mergeCell ref="A2:E2"/>
    <mergeCell ref="A10:E10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2018-09-11T00:47:04Z</cp:lastPrinted>
  <dcterms:created xsi:type="dcterms:W3CDTF">2004-02-12T00:49:17Z</dcterms:created>
  <dcterms:modified xsi:type="dcterms:W3CDTF">2020-10-07T01:24:44Z</dcterms:modified>
  <cp:category/>
  <cp:version/>
  <cp:contentType/>
  <cp:contentStatus/>
</cp:coreProperties>
</file>